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1-my.sharepoint.com/personal/jcubero_cre_gob_mx/Documents/CTP-JRCS/DACGS/PAQUETE PARA WALTER/VERSION PARA VOBO WALTER/VERSIONES FINALES/"/>
    </mc:Choice>
  </mc:AlternateContent>
  <xr:revisionPtr revIDLastSave="0" documentId="13_ncr:1_{440D63BE-F213-46B2-B533-0DCFD91CC45B}" xr6:coauthVersionLast="47" xr6:coauthVersionMax="47" xr10:uidLastSave="{00000000-0000-0000-0000-000000000000}"/>
  <bookViews>
    <workbookView xWindow="20370" yWindow="-120" windowWidth="29040" windowHeight="15720" activeTab="2" xr2:uid="{CF442894-ADD0-4635-B9AB-FB33F453E397}"/>
  </bookViews>
  <sheets>
    <sheet name="Instrucciones" sheetId="5" r:id="rId1"/>
    <sheet name="Costos OMA" sheetId="1" r:id="rId2"/>
    <sheet name="Variables Macro" sheetId="3" r:id="rId3"/>
  </sheets>
  <definedNames>
    <definedName name="_xlnm._FilterDatabase" localSheetId="1" hidden="1">'Costos OMA'!$A$15:$R$107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G17" i="1"/>
  <c r="G18" i="1"/>
  <c r="G19" i="1"/>
  <c r="G20" i="1"/>
  <c r="G16" i="1"/>
  <c r="D12" i="1" l="1"/>
  <c r="D11" i="1"/>
  <c r="D1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J17" i="1"/>
  <c r="H16" i="1"/>
  <c r="J16" i="1" l="1"/>
  <c r="I17" i="1"/>
  <c r="C378" i="3" l="1"/>
  <c r="N6" i="3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I16" i="1"/>
</calcChain>
</file>

<file path=xl/sharedStrings.xml><?xml version="1.0" encoding="utf-8"?>
<sst xmlns="http://schemas.openxmlformats.org/spreadsheetml/2006/main" count="87" uniqueCount="70">
  <si>
    <t>Permiso</t>
  </si>
  <si>
    <t>Permisionario</t>
  </si>
  <si>
    <t>Fecha base</t>
  </si>
  <si>
    <t>Valor</t>
  </si>
  <si>
    <t>TC</t>
  </si>
  <si>
    <t>INPC</t>
  </si>
  <si>
    <t>ID</t>
  </si>
  <si>
    <t>Concepto</t>
  </si>
  <si>
    <t>Descripción</t>
  </si>
  <si>
    <t>Importe USD (Registrado)</t>
  </si>
  <si>
    <t>Fecha</t>
  </si>
  <si>
    <t>ID Carpeta</t>
  </si>
  <si>
    <t>ID Documento</t>
  </si>
  <si>
    <t>Proveedor</t>
  </si>
  <si>
    <t>Tipo  de documento respaldo</t>
  </si>
  <si>
    <t>Observaciones</t>
  </si>
  <si>
    <t>Variables Macroeconómicas</t>
  </si>
  <si>
    <t>TC
SF18561</t>
  </si>
  <si>
    <t>Definiciones</t>
  </si>
  <si>
    <t>INPC:</t>
  </si>
  <si>
    <t>Índice Nacional de Precios al Consumidor.</t>
  </si>
  <si>
    <t>TC:</t>
  </si>
  <si>
    <t>Tipo de cambio Pesos por dólar E.U.A., Para solventar obligaciones denominadas en moneda extranjera, Fecha de publicación en el DOF. Cotizaciones promedio</t>
  </si>
  <si>
    <t>Periodicidad:</t>
  </si>
  <si>
    <t>Mensual</t>
  </si>
  <si>
    <t>Fuente</t>
  </si>
  <si>
    <t>Información del Banco de México. Disponible en: https://www.banxico.org.mx/SieInternet/consultarDirectorioInternetAction.do?accion=consultarCuadro&amp;idCuadro=CP154&amp;locale=es</t>
  </si>
  <si>
    <r>
      <t>TC:</t>
    </r>
    <r>
      <rPr>
        <sz val="11"/>
        <color indexed="62"/>
        <rFont val="Arial"/>
        <family val="2"/>
      </rPr>
      <t/>
    </r>
  </si>
  <si>
    <t>https://www.banxico.org.mx/SieInternet/consultarDirectorioInternetAction.do?sector=6&amp;accion=consultarCuadro&amp;idCuadro=CF86&amp;locale=es</t>
  </si>
  <si>
    <t xml:space="preserve">Fecha de Consulta: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</si>
  <si>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</si>
  <si>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</si>
  <si>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</si>
  <si>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</si>
  <si>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</si>
  <si>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</si>
  <si>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</si>
  <si>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</si>
  <si>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</si>
  <si>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</si>
  <si>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</si>
  <si>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</si>
  <si>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</si>
  <si>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</si>
  <si>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Instrucciones de llenado</t>
  </si>
  <si>
    <t xml:space="preserve">Llenar en caso de tener observaciones o aclaraciones. </t>
  </si>
  <si>
    <t>En caso de ser necesario, complementar la tabla de variables macroeconómicas con base en las fuentes de información señaladas para cada caso.</t>
  </si>
  <si>
    <t>Capturar número de permiso y permisionario.</t>
  </si>
  <si>
    <t>Importe USD (Fecha base)</t>
  </si>
  <si>
    <t>Importe MXN (Registrado)</t>
  </si>
  <si>
    <t>Importe MXN (Fecha base)</t>
  </si>
  <si>
    <t>CPI</t>
  </si>
  <si>
    <t>CPI:</t>
  </si>
  <si>
    <t>Índice de Precios de Consumo.</t>
  </si>
  <si>
    <r>
      <t>CPI:</t>
    </r>
    <r>
      <rPr>
        <i/>
        <sz val="11"/>
        <rFont val="Arial"/>
        <family val="2"/>
      </rPr>
      <t/>
    </r>
  </si>
  <si>
    <t>Información del Bureau of Labor Stadistics. Disponible en: https://www.bls.gov/regions/mid-atlantic/data/consumerpriceindexhistorical_us_table.htm</t>
  </si>
  <si>
    <t>O</t>
  </si>
  <si>
    <t>Asignar un ID por costo.</t>
  </si>
  <si>
    <t>Asignar la clasificación general del costo con base a los conceptos de Costos OMA establecidos en su modelo.</t>
  </si>
  <si>
    <t>Costos OMA</t>
  </si>
  <si>
    <t>Indicar el proveedor del bien o servicio.</t>
  </si>
  <si>
    <t>Indicar el tipo de documento que se adjunta como respaldo del importe registrado, por ejemplo, factura, contrato, etc.</t>
  </si>
  <si>
    <t>Capturar fecha base para Tipo de Cambio (TC), Indíce Nacional de Precios al Consumidor (INPC) y en su caso, Índice de Precios de Consumo (CPI).</t>
  </si>
  <si>
    <t>Indicar el importe del bien o servicio en pesos con base en la fecha de adquisión.</t>
  </si>
  <si>
    <t>En su caso, indicar el importe en dólares con base en la fecha de adquisión.</t>
  </si>
  <si>
    <t>Indicar fecha de adquisición del bien o servicio, con base en la factura, contrato u otro documento que respalde la adquisión.</t>
  </si>
  <si>
    <t>Indicar el nombre de la carpeta en la que se encuentra la información documental que respalde el bien o servicio.</t>
  </si>
  <si>
    <t>Indicar el nombre del archivo que respalde el importe registrado.</t>
  </si>
  <si>
    <t>Descripción del bien o servicio.</t>
  </si>
  <si>
    <t>Anexo 4. Costos 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</si>
</sst>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#,##0.0000"/>
    <numFmt numFmtId="167" formatCode="#,##0.000"/>
    <numFmt numFmtId="168" formatCode="[$-80A]d&quot; de &quot;mmmm&quot; de &quot;yyyy;@"/>
    <numFmt numFmtId="169" formatCode="#0.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name val="Montserrat"/>
    </font>
    <font>
      <sz val="11"/>
      <color theme="0"/>
      <name val="Montserrat"/>
    </font>
    <font>
      <b/>
      <sz val="14"/>
      <color theme="1"/>
      <name val="Montserrat"/>
    </font>
    <font>
      <b/>
      <sz val="11"/>
      <color theme="0"/>
      <name val="Montserrat"/>
    </font>
    <font>
      <b/>
      <sz val="11"/>
      <color theme="1"/>
      <name val="Montserrat"/>
    </font>
    <font>
      <sz val="9"/>
      <color theme="1"/>
      <name val="Montserrat"/>
    </font>
    <font>
      <b/>
      <sz val="10"/>
      <color theme="0"/>
      <name val="Montserrat"/>
    </font>
    <font>
      <sz val="10"/>
      <color theme="1"/>
      <name val="Montserrat"/>
    </font>
    <font>
      <b/>
      <sz val="10"/>
      <color theme="1"/>
      <name val="Montserrat"/>
    </font>
    <font>
      <sz val="8"/>
      <color theme="1"/>
      <name val="Montserrat"/>
    </font>
    <font>
      <sz val="11"/>
      <color theme="0" tint="-0.249977111117893"/>
      <name val="Montserrat"/>
    </font>
    <font>
      <u/>
      <sz val="11"/>
      <color theme="10"/>
      <name val="Calibri"/>
      <family val="2"/>
      <scheme val="minor"/>
    </font>
    <font>
      <b/>
      <sz val="16"/>
      <color theme="1"/>
      <name val="Montserrat"/>
    </font>
    <font>
      <b/>
      <sz val="9"/>
      <color theme="0"/>
      <name val="Montserrat"/>
    </font>
    <font>
      <sz val="10"/>
      <name val="Montserrat"/>
    </font>
    <font>
      <sz val="11"/>
      <color indexed="8"/>
      <name val="Calibri"/>
      <family val="2"/>
      <scheme val="minor"/>
    </font>
    <font>
      <b/>
      <sz val="10"/>
      <name val="Montserrat"/>
    </font>
    <font>
      <b/>
      <sz val="9"/>
      <name val="Montserrat"/>
    </font>
    <font>
      <sz val="11"/>
      <color indexed="62"/>
      <name val="Arial"/>
      <family val="2"/>
    </font>
    <font>
      <u/>
      <sz val="9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8"/>
      <color theme="0" tint="-0.499984740745262"/>
      <name val="Montserrat"/>
    </font>
    <font>
      <b/>
      <sz val="9"/>
      <color theme="0" tint="-0.499984740745262"/>
      <name val="Montserrat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8" fillId="0" borderId="0"/>
  </cellStyleXfs>
  <cellXfs count="9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17" fontId="8" fillId="0" borderId="0" xfId="0" applyNumberFormat="1" applyFont="1" applyAlignment="1" applyProtection="1">
      <alignment horizontal="center"/>
      <protection locked="0"/>
    </xf>
    <xf numFmtId="17" fontId="10" fillId="4" borderId="1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center" vertical="center"/>
    </xf>
    <xf numFmtId="0" fontId="15" fillId="3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/>
    <xf numFmtId="17" fontId="11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center" vertical="center"/>
    </xf>
    <xf numFmtId="17" fontId="19" fillId="4" borderId="1" xfId="4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3" borderId="0" xfId="0" applyFont="1" applyFill="1"/>
    <xf numFmtId="0" fontId="20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168" fontId="8" fillId="3" borderId="0" xfId="0" applyNumberFormat="1" applyFont="1" applyFill="1" applyAlignment="1">
      <alignment horizontal="center" vertical="center"/>
    </xf>
    <xf numFmtId="0" fontId="2" fillId="5" borderId="0" xfId="0" applyFont="1" applyFill="1"/>
    <xf numFmtId="0" fontId="2" fillId="5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8" fillId="3" borderId="0" xfId="0" applyFont="1" applyFill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/>
    </xf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25" fillId="0" borderId="0" xfId="0" applyFont="1" applyProtection="1"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wrapTex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169" fontId="23" fillId="0" borderId="0" xfId="0" applyNumberFormat="1" applyFont="1" applyAlignment="1" applyProtection="1">
      <alignment horizontal="right"/>
      <protection locked="0"/>
    </xf>
    <xf numFmtId="10" fontId="8" fillId="0" borderId="0" xfId="0" applyNumberFormat="1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right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164" fontId="8" fillId="0" borderId="0" xfId="1" applyFont="1" applyAlignment="1" applyProtection="1">
      <alignment horizontal="center"/>
      <protection locked="0"/>
    </xf>
    <xf numFmtId="43" fontId="2" fillId="0" borderId="0" xfId="0" applyNumberFormat="1" applyFont="1" applyProtection="1"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6" borderId="0" xfId="0" applyFont="1" applyFill="1" applyAlignment="1" applyProtection="1">
      <alignment horizontal="center" vertical="center"/>
      <protection locked="0"/>
    </xf>
    <xf numFmtId="164" fontId="24" fillId="6" borderId="0" xfId="0" applyNumberFormat="1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2" fillId="4" borderId="1" xfId="2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Protection="1">
      <protection locked="0"/>
    </xf>
    <xf numFmtId="164" fontId="2" fillId="4" borderId="1" xfId="1" applyFont="1" applyFill="1" applyBorder="1" applyAlignment="1" applyProtection="1">
      <alignment horizontal="left" vertical="top"/>
      <protection locked="0"/>
    </xf>
    <xf numFmtId="164" fontId="2" fillId="4" borderId="1" xfId="1" applyFont="1" applyFill="1" applyBorder="1" applyProtection="1">
      <protection locked="0"/>
    </xf>
    <xf numFmtId="14" fontId="2" fillId="4" borderId="1" xfId="0" applyNumberFormat="1" applyFont="1" applyFill="1" applyBorder="1" applyProtection="1">
      <protection locked="0"/>
    </xf>
    <xf numFmtId="164" fontId="2" fillId="4" borderId="1" xfId="0" applyNumberFormat="1" applyFont="1" applyFill="1" applyBorder="1" applyProtection="1">
      <protection locked="0"/>
    </xf>
    <xf numFmtId="0" fontId="2" fillId="4" borderId="1" xfId="0" applyFont="1" applyFill="1" applyBorder="1" applyAlignment="1" applyProtection="1">
      <alignment wrapText="1"/>
      <protection locked="0"/>
    </xf>
    <xf numFmtId="14" fontId="13" fillId="0" borderId="0" xfId="0" applyNumberFormat="1" applyFont="1" applyProtection="1"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vertical="top" wrapText="1"/>
      <protection locked="0"/>
    </xf>
    <xf numFmtId="4" fontId="2" fillId="4" borderId="1" xfId="0" applyNumberFormat="1" applyFont="1" applyFill="1" applyBorder="1" applyAlignment="1" applyProtection="1">
      <alignment wrapText="1"/>
      <protection locked="0"/>
    </xf>
    <xf numFmtId="14" fontId="13" fillId="3" borderId="0" xfId="0" applyNumberFormat="1" applyFont="1" applyFill="1" applyProtection="1">
      <protection locked="0"/>
    </xf>
    <xf numFmtId="0" fontId="2" fillId="4" borderId="1" xfId="0" applyFont="1" applyFill="1" applyBorder="1" applyAlignment="1" applyProtection="1">
      <alignment vertical="center" wrapText="1"/>
      <protection locked="0"/>
    </xf>
    <xf numFmtId="164" fontId="2" fillId="4" borderId="1" xfId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5" fontId="2" fillId="4" borderId="1" xfId="0" applyNumberFormat="1" applyFont="1" applyFill="1" applyBorder="1"/>
    <xf numFmtId="164" fontId="2" fillId="4" borderId="1" xfId="0" applyNumberFormat="1" applyFont="1" applyFill="1" applyBorder="1"/>
    <xf numFmtId="165" fontId="11" fillId="4" borderId="1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22" fillId="3" borderId="0" xfId="3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3" borderId="0" xfId="0" applyFont="1" applyFill="1" applyAlignment="1">
      <alignment horizontal="center"/>
    </xf>
    <xf numFmtId="0" fontId="8" fillId="3" borderId="0" xfId="0" applyFont="1" applyFill="1" applyAlignment="1">
      <alignment horizontal="left" vertical="center"/>
    </xf>
  </cellXfs>
  <cellStyles count="5">
    <cellStyle name="Hipervínculo" xfId="3" builtinId="8"/>
    <cellStyle name="Millares" xfId="1" builtinId="3"/>
    <cellStyle name="Normal" xfId="0" builtinId="0"/>
    <cellStyle name="Normal 2" xfId="4" xr:uid="{32229891-7F01-4340-BCE3-6719068F1443}"/>
    <cellStyle name="Normal 3" xfId="2" xr:uid="{C6F55E15-DE21-4787-9B65-44708ACB6A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7439</xdr:colOff>
      <xdr:row>0</xdr:row>
      <xdr:rowOff>59532</xdr:rowOff>
    </xdr:from>
    <xdr:to>
      <xdr:col>2</xdr:col>
      <xdr:colOff>552673</xdr:colOff>
      <xdr:row>2</xdr:row>
      <xdr:rowOff>230224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D1A419BA-56D2-4577-BFAB-3CDF5288E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14" y="59532"/>
          <a:ext cx="1116735" cy="675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7439</xdr:colOff>
      <xdr:row>0</xdr:row>
      <xdr:rowOff>59532</xdr:rowOff>
    </xdr:from>
    <xdr:to>
      <xdr:col>1</xdr:col>
      <xdr:colOff>552674</xdr:colOff>
      <xdr:row>2</xdr:row>
      <xdr:rowOff>230224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976F1309-F38A-4C75-B61D-28A619390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850" y="59532"/>
          <a:ext cx="1112199" cy="669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444499</xdr:colOff>
      <xdr:row>0</xdr:row>
      <xdr:rowOff>74083</xdr:rowOff>
    </xdr:from>
    <xdr:to>
      <xdr:col>13</xdr:col>
      <xdr:colOff>444499</xdr:colOff>
      <xdr:row>2</xdr:row>
      <xdr:rowOff>292195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CF1FB2B1-C9C8-41CF-980E-1A78CACC9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3474" y="74083"/>
          <a:ext cx="0" cy="751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0</xdr:row>
      <xdr:rowOff>95250</xdr:rowOff>
    </xdr:from>
    <xdr:to>
      <xdr:col>1</xdr:col>
      <xdr:colOff>1121724</xdr:colOff>
      <xdr:row>2</xdr:row>
      <xdr:rowOff>228403</xdr:rowOff>
    </xdr:to>
    <xdr:pic>
      <xdr:nvPicPr>
        <xdr:cNvPr id="3" name="Imagen 2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6119BAA1-C3CD-4BFA-A3E6-66E18FAE5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0"/>
          <a:ext cx="1112199" cy="666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anxico.org.mx/SieInternet/consultarDirectorioInternetAction.do?sector=6&amp;accion=consultarCuadro&amp;idCuadro=CF86&amp;locale=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73197-3474-4E8E-A788-7ADA32D1B0E7}">
  <dimension ref="A1:Q20"/>
  <sheetViews>
    <sheetView showGridLines="0" zoomScale="80" zoomScaleNormal="80" zoomScaleSheetLayoutView="86" workbookViewId="0">
      <selection activeCell="B3" sqref="B3"/>
    </sheetView>
  </sheetViews>
  <sheetFormatPr baseColWidth="10" defaultColWidth="8.85546875" defaultRowHeight="18" x14ac:dyDescent="0.35"/>
  <cols>
    <col min="1" max="1" width="3" style="1" bestFit="1" customWidth="1"/>
    <col min="2" max="2" width="8.5703125" style="1" bestFit="1" customWidth="1"/>
    <col min="3" max="3" width="17.140625" style="1" bestFit="1" customWidth="1"/>
    <col min="4" max="4" width="16.140625" style="1" bestFit="1" customWidth="1"/>
    <col min="5" max="5" width="29" style="4" bestFit="1" customWidth="1"/>
    <col min="6" max="6" width="28.5703125" style="4" bestFit="1" customWidth="1"/>
    <col min="7" max="7" width="13.140625" style="4" bestFit="1" customWidth="1"/>
    <col min="8" max="8" width="15.42578125" style="4" bestFit="1" customWidth="1"/>
    <col min="9" max="9" width="22.85546875" style="4" customWidth="1"/>
    <col min="10" max="10" width="16.7109375" style="4" bestFit="1" customWidth="1"/>
    <col min="11" max="11" width="15.28515625" style="4" bestFit="1" customWidth="1"/>
    <col min="12" max="12" width="18.42578125" style="4" bestFit="1" customWidth="1"/>
    <col min="13" max="13" width="15" style="4" bestFit="1" customWidth="1"/>
    <col min="14" max="14" width="31.7109375" style="4" bestFit="1" customWidth="1"/>
    <col min="15" max="15" width="18.5703125" style="5" bestFit="1" customWidth="1"/>
    <col min="16" max="16" width="0" style="1" hidden="1" customWidth="1"/>
    <col min="17" max="17" width="12.140625" style="1" hidden="1" customWidth="1"/>
    <col min="18" max="16384" width="8.85546875" style="1"/>
  </cols>
  <sheetData>
    <row r="1" spans="1:15" x14ac:dyDescent="0.35"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1.75" customHeight="1" x14ac:dyDescent="0.4">
      <c r="B2" s="89" t="s">
        <v>69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21.75" x14ac:dyDescent="0.4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</row>
    <row r="4" spans="1:15" ht="3.75" customHeigh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5" s="33" customFormat="1" x14ac:dyDescent="0.35">
      <c r="B6" s="33" t="s">
        <v>44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5"/>
    </row>
    <row r="7" spans="1:15" x14ac:dyDescent="0.35">
      <c r="A7" s="1">
        <v>1</v>
      </c>
      <c r="B7" s="1" t="s">
        <v>47</v>
      </c>
    </row>
    <row r="8" spans="1:15" x14ac:dyDescent="0.35">
      <c r="A8" s="1">
        <v>2</v>
      </c>
      <c r="B8" s="1" t="s">
        <v>62</v>
      </c>
    </row>
    <row r="9" spans="1:15" x14ac:dyDescent="0.35">
      <c r="A9" s="1">
        <v>3</v>
      </c>
      <c r="B9" s="1" t="s">
        <v>46</v>
      </c>
    </row>
    <row r="10" spans="1:15" x14ac:dyDescent="0.35">
      <c r="A10" s="1" t="s">
        <v>30</v>
      </c>
      <c r="B10" s="1" t="s">
        <v>57</v>
      </c>
    </row>
    <row r="11" spans="1:15" x14ac:dyDescent="0.35">
      <c r="A11" s="1" t="s">
        <v>31</v>
      </c>
      <c r="B11" s="1" t="s">
        <v>58</v>
      </c>
    </row>
    <row r="12" spans="1:15" x14ac:dyDescent="0.35">
      <c r="A12" s="1" t="s">
        <v>32</v>
      </c>
      <c r="B12" s="1" t="s">
        <v>68</v>
      </c>
    </row>
    <row r="13" spans="1:15" x14ac:dyDescent="0.35">
      <c r="A13" s="1" t="s">
        <v>33</v>
      </c>
      <c r="B13" s="1" t="s">
        <v>63</v>
      </c>
    </row>
    <row r="14" spans="1:15" x14ac:dyDescent="0.35">
      <c r="A14" s="1" t="s">
        <v>34</v>
      </c>
      <c r="B14" s="1" t="s">
        <v>64</v>
      </c>
    </row>
    <row r="15" spans="1:15" x14ac:dyDescent="0.35">
      <c r="A15" s="1" t="s">
        <v>35</v>
      </c>
      <c r="B15" s="1" t="s">
        <v>65</v>
      </c>
    </row>
    <row r="16" spans="1:15" x14ac:dyDescent="0.35">
      <c r="A16" s="1" t="s">
        <v>40</v>
      </c>
      <c r="B16" s="1" t="s">
        <v>66</v>
      </c>
    </row>
    <row r="17" spans="1:2" x14ac:dyDescent="0.35">
      <c r="A17" s="1" t="s">
        <v>41</v>
      </c>
      <c r="B17" s="1" t="s">
        <v>67</v>
      </c>
    </row>
    <row r="18" spans="1:2" x14ac:dyDescent="0.35">
      <c r="A18" s="1" t="s">
        <v>42</v>
      </c>
      <c r="B18" s="1" t="s">
        <v>60</v>
      </c>
    </row>
    <row r="19" spans="1:2" x14ac:dyDescent="0.35">
      <c r="A19" s="1" t="s">
        <v>43</v>
      </c>
      <c r="B19" s="1" t="s">
        <v>61</v>
      </c>
    </row>
    <row r="20" spans="1:2" x14ac:dyDescent="0.35">
      <c r="A20" s="1" t="s">
        <v>56</v>
      </c>
      <c r="B20" s="1" t="s">
        <v>45</v>
      </c>
    </row>
  </sheetData>
  <mergeCells count="1">
    <mergeCell ref="B2:O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1BACB-B84B-422D-8BC4-BE994CE24019}">
  <dimension ref="A1:Q107"/>
  <sheetViews>
    <sheetView showGridLines="0" topLeftCell="A4" zoomScale="80" zoomScaleNormal="80" zoomScaleSheetLayoutView="86" workbookViewId="0">
      <selection activeCell="H18" sqref="H18"/>
    </sheetView>
  </sheetViews>
  <sheetFormatPr baseColWidth="10" defaultColWidth="8.85546875" defaultRowHeight="18" x14ac:dyDescent="0.35"/>
  <cols>
    <col min="1" max="1" width="8.5703125" style="39" bestFit="1" customWidth="1"/>
    <col min="2" max="2" width="17.140625" style="39" bestFit="1" customWidth="1"/>
    <col min="3" max="3" width="16.140625" style="39" bestFit="1" customWidth="1"/>
    <col min="4" max="4" width="29" style="46" bestFit="1" customWidth="1"/>
    <col min="5" max="5" width="28.5703125" style="46" bestFit="1" customWidth="1"/>
    <col min="6" max="6" width="13.140625" style="46" bestFit="1" customWidth="1"/>
    <col min="7" max="7" width="15.42578125" style="46" bestFit="1" customWidth="1"/>
    <col min="8" max="8" width="15.42578125" style="46" customWidth="1"/>
    <col min="9" max="9" width="22.85546875" style="46" customWidth="1"/>
    <col min="10" max="10" width="16.7109375" style="46" bestFit="1" customWidth="1"/>
    <col min="11" max="11" width="15.28515625" style="46" bestFit="1" customWidth="1"/>
    <col min="12" max="12" width="18.42578125" style="46" bestFit="1" customWidth="1"/>
    <col min="13" max="13" width="15" style="46" bestFit="1" customWidth="1"/>
    <col min="14" max="14" width="31.7109375" style="46" bestFit="1" customWidth="1"/>
    <col min="15" max="15" width="18.5703125" style="47" bestFit="1" customWidth="1"/>
    <col min="16" max="16" width="8.85546875" style="39" hidden="1" customWidth="1"/>
    <col min="17" max="17" width="12.140625" style="39" hidden="1" customWidth="1"/>
    <col min="18" max="18" width="0" style="39" hidden="1" customWidth="1"/>
    <col min="19" max="16384" width="8.85546875" style="39"/>
  </cols>
  <sheetData>
    <row r="1" spans="1:17" x14ac:dyDescent="0.35"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21.75" customHeight="1" x14ac:dyDescent="0.4">
      <c r="A2" s="90" t="s">
        <v>59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7" ht="21.75" x14ac:dyDescent="0.4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39"/>
    </row>
    <row r="4" spans="1:17" ht="3.75" customHeight="1" x14ac:dyDescent="0.3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6" spans="1:17" x14ac:dyDescent="0.35">
      <c r="A6" s="43">
        <v>1</v>
      </c>
      <c r="B6" s="44" t="s">
        <v>0</v>
      </c>
      <c r="C6" s="45"/>
      <c r="D6" s="45"/>
      <c r="E6" s="45"/>
      <c r="F6" s="45"/>
      <c r="G6" s="45"/>
      <c r="H6" s="45"/>
      <c r="I6" s="45"/>
    </row>
    <row r="7" spans="1:17" x14ac:dyDescent="0.35">
      <c r="B7" s="48" t="s">
        <v>1</v>
      </c>
      <c r="C7" s="45"/>
      <c r="D7" s="45"/>
      <c r="E7" s="45"/>
      <c r="F7" s="45"/>
      <c r="G7" s="45"/>
      <c r="H7" s="45"/>
      <c r="I7" s="45"/>
    </row>
    <row r="8" spans="1:17" x14ac:dyDescent="0.35">
      <c r="A8" s="49"/>
      <c r="B8" s="49"/>
      <c r="C8" s="49"/>
      <c r="D8" s="49"/>
      <c r="E8" s="49"/>
      <c r="F8" s="6"/>
      <c r="G8" s="50"/>
      <c r="H8" s="50"/>
      <c r="I8" s="51"/>
    </row>
    <row r="9" spans="1:17" x14ac:dyDescent="0.35">
      <c r="A9" s="49"/>
      <c r="B9" s="52">
        <v>2</v>
      </c>
      <c r="C9" s="53" t="s">
        <v>2</v>
      </c>
      <c r="D9" s="53" t="s">
        <v>3</v>
      </c>
      <c r="E9" s="54"/>
      <c r="F9" s="6"/>
      <c r="G9" s="50"/>
      <c r="H9" s="50"/>
      <c r="I9" s="55"/>
    </row>
    <row r="10" spans="1:17" x14ac:dyDescent="0.35">
      <c r="B10" s="44" t="s">
        <v>4</v>
      </c>
      <c r="C10" s="7"/>
      <c r="D10" s="85" t="str">
        <f>IF(C10="","",(VLOOKUP((EOMONTH(C10,-1)+1),'Variables Macro'!$B$6:$D$330,3,0)))</f>
        <v/>
      </c>
      <c r="E10" s="39"/>
      <c r="F10" s="39"/>
      <c r="G10" s="39"/>
      <c r="H10" s="39"/>
      <c r="I10" s="56"/>
    </row>
    <row r="11" spans="1:17" x14ac:dyDescent="0.35">
      <c r="B11" s="57" t="s">
        <v>5</v>
      </c>
      <c r="C11" s="7"/>
      <c r="D11" s="85" t="str">
        <f>IF(C11="","",(VLOOKUP((EOMONTH(C11,-1)+1),'Variables Macro'!$B$6:$D$330,2,0)))</f>
        <v/>
      </c>
      <c r="E11" s="39"/>
      <c r="F11" s="39"/>
      <c r="G11" s="39"/>
      <c r="H11" s="39"/>
      <c r="I11" s="56"/>
    </row>
    <row r="12" spans="1:17" x14ac:dyDescent="0.35">
      <c r="B12" s="58" t="s">
        <v>51</v>
      </c>
      <c r="C12" s="7"/>
      <c r="D12" s="85" t="str">
        <f>IF(C12="","",(VLOOKUP((EOMONTH(C12,-1)+1),'Variables Macro'!$B$6:$E$330,4,0)))</f>
        <v/>
      </c>
      <c r="E12" s="39"/>
      <c r="F12" s="39"/>
      <c r="G12" s="39"/>
      <c r="H12" s="39"/>
      <c r="I12" s="56"/>
    </row>
    <row r="14" spans="1:17" s="63" customFormat="1" ht="12.75" x14ac:dyDescent="0.25">
      <c r="A14" s="59" t="s">
        <v>30</v>
      </c>
      <c r="B14" s="59" t="s">
        <v>31</v>
      </c>
      <c r="C14" s="59" t="s">
        <v>32</v>
      </c>
      <c r="D14" s="59" t="s">
        <v>33</v>
      </c>
      <c r="E14" s="59" t="s">
        <v>34</v>
      </c>
      <c r="F14" s="59" t="s">
        <v>35</v>
      </c>
      <c r="G14" s="60" t="s">
        <v>36</v>
      </c>
      <c r="H14" s="60" t="s">
        <v>37</v>
      </c>
      <c r="I14" s="61" t="s">
        <v>38</v>
      </c>
      <c r="J14" s="61" t="s">
        <v>39</v>
      </c>
      <c r="K14" s="59" t="s">
        <v>40</v>
      </c>
      <c r="L14" s="59" t="s">
        <v>41</v>
      </c>
      <c r="M14" s="59" t="s">
        <v>42</v>
      </c>
      <c r="N14" s="62" t="s">
        <v>43</v>
      </c>
      <c r="O14" s="62" t="s">
        <v>56</v>
      </c>
    </row>
    <row r="15" spans="1:17" s="66" customFormat="1" ht="42.75" customHeight="1" x14ac:dyDescent="0.25">
      <c r="A15" s="64" t="s">
        <v>6</v>
      </c>
      <c r="B15" s="64" t="s">
        <v>7</v>
      </c>
      <c r="C15" s="64" t="s">
        <v>8</v>
      </c>
      <c r="D15" s="65" t="s">
        <v>49</v>
      </c>
      <c r="E15" s="65" t="s">
        <v>9</v>
      </c>
      <c r="F15" s="64" t="s">
        <v>10</v>
      </c>
      <c r="G15" s="64" t="s">
        <v>5</v>
      </c>
      <c r="H15" s="64" t="s">
        <v>51</v>
      </c>
      <c r="I15" s="65" t="s">
        <v>50</v>
      </c>
      <c r="J15" s="65" t="s">
        <v>48</v>
      </c>
      <c r="K15" s="65" t="s">
        <v>11</v>
      </c>
      <c r="L15" s="64" t="s">
        <v>12</v>
      </c>
      <c r="M15" s="64" t="s">
        <v>13</v>
      </c>
      <c r="N15" s="65" t="s">
        <v>14</v>
      </c>
      <c r="O15" s="65" t="s">
        <v>15</v>
      </c>
    </row>
    <row r="16" spans="1:17" x14ac:dyDescent="0.35">
      <c r="A16" s="67">
        <v>1</v>
      </c>
      <c r="B16" s="68"/>
      <c r="C16" s="68"/>
      <c r="D16" s="69"/>
      <c r="E16" s="70"/>
      <c r="F16" s="71"/>
      <c r="G16" s="83" t="str">
        <f>IF(F16="","",VLOOKUP(EOMONTH(F16,-1)+1,'Variables Macro'!$B$6:$C$330,2,FALSE))</f>
        <v/>
      </c>
      <c r="H16" s="83" t="str">
        <f>IF(F16="","",VLOOKUP(EOMONTH(F16,-1)+1,'Variables Macro'!$B$6:$E$330,4,FALSE))</f>
        <v/>
      </c>
      <c r="I16" s="84" t="str">
        <f>IF(D16&gt;0,(D16*($D$11/G16)),"")</f>
        <v/>
      </c>
      <c r="J16" s="84" t="str">
        <f>IF(E16&gt;0,(E16*($D$12/H16)),"")</f>
        <v/>
      </c>
      <c r="K16" s="72"/>
      <c r="L16" s="68"/>
      <c r="M16" s="68"/>
      <c r="N16" s="68"/>
      <c r="O16" s="73"/>
      <c r="Q16" s="74">
        <f t="shared" ref="Q16:Q70" si="0">EOMONTH(F16,0)</f>
        <v>31</v>
      </c>
    </row>
    <row r="17" spans="1:17" x14ac:dyDescent="0.35">
      <c r="A17" s="67">
        <v>2</v>
      </c>
      <c r="B17" s="68"/>
      <c r="C17" s="68"/>
      <c r="D17" s="70"/>
      <c r="E17" s="70"/>
      <c r="F17" s="71"/>
      <c r="G17" s="83" t="str">
        <f>IF(F17="","",VLOOKUP(EOMONTH(F17,-1)+1,'Variables Macro'!$B$6:$C$330,2,FALSE))</f>
        <v/>
      </c>
      <c r="H17" s="83" t="str">
        <f>IF(F17="","",VLOOKUP(EOMONTH(F17,-1)+1,'Variables Macro'!$B$6:$E$330,4,FALSE))</f>
        <v/>
      </c>
      <c r="I17" s="84" t="str">
        <f t="shared" ref="I17:I80" si="1">IF(D17&gt;0,(D17*($D$11/G17)),"")</f>
        <v/>
      </c>
      <c r="J17" s="84" t="str">
        <f t="shared" ref="J17:J80" si="2">IF(E17&gt;0,(E17*($D$12/H17)),"")</f>
        <v/>
      </c>
      <c r="K17" s="72"/>
      <c r="L17" s="68"/>
      <c r="M17" s="68"/>
      <c r="N17" s="68"/>
      <c r="O17" s="73"/>
      <c r="Q17" s="74">
        <f t="shared" si="0"/>
        <v>31</v>
      </c>
    </row>
    <row r="18" spans="1:17" x14ac:dyDescent="0.35">
      <c r="A18" s="75"/>
      <c r="B18" s="68"/>
      <c r="C18" s="68"/>
      <c r="D18" s="70"/>
      <c r="E18" s="70"/>
      <c r="F18" s="71"/>
      <c r="G18" s="83" t="str">
        <f>IF(F18="","",VLOOKUP(EOMONTH(F18,-1)+1,'Variables Macro'!$B$6:$C$330,2,FALSE))</f>
        <v/>
      </c>
      <c r="H18" s="83" t="str">
        <f>IF(F18="","",VLOOKUP(EOMONTH(F18,-1)+1,'Variables Macro'!$B$6:$E$330,4,FALSE))</f>
        <v/>
      </c>
      <c r="I18" s="84" t="str">
        <f t="shared" si="1"/>
        <v/>
      </c>
      <c r="J18" s="84" t="str">
        <f t="shared" si="2"/>
        <v/>
      </c>
      <c r="K18" s="72"/>
      <c r="L18" s="68"/>
      <c r="M18" s="68"/>
      <c r="N18" s="68"/>
      <c r="O18" s="73"/>
      <c r="Q18" s="74">
        <f t="shared" si="0"/>
        <v>31</v>
      </c>
    </row>
    <row r="19" spans="1:17" x14ac:dyDescent="0.35">
      <c r="A19" s="75"/>
      <c r="B19" s="68"/>
      <c r="C19" s="68"/>
      <c r="D19" s="70"/>
      <c r="E19" s="70"/>
      <c r="F19" s="71"/>
      <c r="G19" s="83" t="str">
        <f>IF(F19="","",VLOOKUP(EOMONTH(F19,-1)+1,'Variables Macro'!$B$6:$C$330,2,FALSE))</f>
        <v/>
      </c>
      <c r="H19" s="83" t="str">
        <f>IF(F19="","",VLOOKUP(EOMONTH(F19,-1)+1,'Variables Macro'!$B$6:$E$330,4,FALSE))</f>
        <v/>
      </c>
      <c r="I19" s="84" t="str">
        <f t="shared" si="1"/>
        <v/>
      </c>
      <c r="J19" s="84" t="str">
        <f t="shared" si="2"/>
        <v/>
      </c>
      <c r="K19" s="72"/>
      <c r="L19" s="68"/>
      <c r="M19" s="68"/>
      <c r="N19" s="68"/>
      <c r="O19" s="73"/>
      <c r="Q19" s="74">
        <f t="shared" si="0"/>
        <v>31</v>
      </c>
    </row>
    <row r="20" spans="1:17" x14ac:dyDescent="0.35">
      <c r="A20" s="75"/>
      <c r="B20" s="68"/>
      <c r="C20" s="68"/>
      <c r="D20" s="70"/>
      <c r="E20" s="70"/>
      <c r="F20" s="71"/>
      <c r="G20" s="83" t="str">
        <f>IF(F20="","",VLOOKUP(EOMONTH(F20,-1)+1,'Variables Macro'!$B$6:$C$330,2,FALSE))</f>
        <v/>
      </c>
      <c r="H20" s="83" t="str">
        <f>IF(F20="","",VLOOKUP(EOMONTH(F20,-1)+1,'Variables Macro'!$B$6:$E$330,4,FALSE))</f>
        <v/>
      </c>
      <c r="I20" s="84" t="str">
        <f t="shared" si="1"/>
        <v/>
      </c>
      <c r="J20" s="84" t="str">
        <f t="shared" si="2"/>
        <v/>
      </c>
      <c r="K20" s="72"/>
      <c r="L20" s="68"/>
      <c r="M20" s="68"/>
      <c r="N20" s="76"/>
      <c r="O20" s="77"/>
      <c r="Q20" s="74">
        <f t="shared" si="0"/>
        <v>31</v>
      </c>
    </row>
    <row r="21" spans="1:17" x14ac:dyDescent="0.35">
      <c r="A21" s="75"/>
      <c r="B21" s="68"/>
      <c r="C21" s="68"/>
      <c r="D21" s="70"/>
      <c r="E21" s="70"/>
      <c r="F21" s="71"/>
      <c r="G21" s="83" t="str">
        <f>IF(F21="","",VLOOKUP(EOMONTH(F21,-1)+1,'Variables Macro'!$B$6:$C$330,2,FALSE))</f>
        <v/>
      </c>
      <c r="H21" s="83" t="str">
        <f>IF(F21="","",VLOOKUP(EOMONTH(F21,-1)+1,'Variables Macro'!$B$6:$E$330,4,FALSE))</f>
        <v/>
      </c>
      <c r="I21" s="84" t="str">
        <f t="shared" si="1"/>
        <v/>
      </c>
      <c r="J21" s="84" t="str">
        <f t="shared" si="2"/>
        <v/>
      </c>
      <c r="K21" s="72"/>
      <c r="L21" s="68"/>
      <c r="M21" s="68"/>
      <c r="N21" s="76"/>
      <c r="O21" s="73"/>
      <c r="Q21" s="74">
        <f t="shared" si="0"/>
        <v>31</v>
      </c>
    </row>
    <row r="22" spans="1:17" x14ac:dyDescent="0.35">
      <c r="A22" s="75"/>
      <c r="B22" s="68"/>
      <c r="C22" s="68"/>
      <c r="D22" s="70"/>
      <c r="E22" s="70"/>
      <c r="F22" s="71"/>
      <c r="G22" s="83" t="str">
        <f>IF(F22="","",VLOOKUP(EOMONTH(F22,-1)+1,'Variables Macro'!$B$6:$C$330,2,FALSE))</f>
        <v/>
      </c>
      <c r="H22" s="83" t="str">
        <f>IF(F22="","",VLOOKUP(EOMONTH(F22,-1)+1,'Variables Macro'!$B$6:$E$330,4,FALSE))</f>
        <v/>
      </c>
      <c r="I22" s="84" t="str">
        <f t="shared" si="1"/>
        <v/>
      </c>
      <c r="J22" s="84" t="str">
        <f t="shared" si="2"/>
        <v/>
      </c>
      <c r="K22" s="72"/>
      <c r="L22" s="68"/>
      <c r="M22" s="68"/>
      <c r="N22" s="76"/>
      <c r="O22" s="77"/>
      <c r="Q22" s="74">
        <f t="shared" si="0"/>
        <v>31</v>
      </c>
    </row>
    <row r="23" spans="1:17" x14ac:dyDescent="0.35">
      <c r="A23" s="75"/>
      <c r="B23" s="68"/>
      <c r="C23" s="68"/>
      <c r="D23" s="70"/>
      <c r="E23" s="70"/>
      <c r="F23" s="71"/>
      <c r="G23" s="83" t="str">
        <f>IF(F23="","",VLOOKUP(EOMONTH(F23,-1)+1,'Variables Macro'!$B$6:$C$330,2,FALSE))</f>
        <v/>
      </c>
      <c r="H23" s="83" t="str">
        <f>IF(F23="","",VLOOKUP(EOMONTH(F23,-1)+1,'Variables Macro'!$B$6:$E$330,4,FALSE))</f>
        <v/>
      </c>
      <c r="I23" s="84" t="str">
        <f t="shared" si="1"/>
        <v/>
      </c>
      <c r="J23" s="84" t="str">
        <f t="shared" si="2"/>
        <v/>
      </c>
      <c r="K23" s="72"/>
      <c r="L23" s="68"/>
      <c r="M23" s="68"/>
      <c r="N23" s="76"/>
      <c r="O23" s="73"/>
      <c r="Q23" s="74">
        <f t="shared" si="0"/>
        <v>31</v>
      </c>
    </row>
    <row r="24" spans="1:17" x14ac:dyDescent="0.35">
      <c r="A24" s="75"/>
      <c r="B24" s="68"/>
      <c r="C24" s="68"/>
      <c r="D24" s="70"/>
      <c r="E24" s="70"/>
      <c r="F24" s="71"/>
      <c r="G24" s="83" t="str">
        <f>IF(F24="","",VLOOKUP(EOMONTH(F24,-1)+1,'Variables Macro'!$B$6:$C$330,2,FALSE))</f>
        <v/>
      </c>
      <c r="H24" s="83" t="str">
        <f>IF(F24="","",VLOOKUP(EOMONTH(F24,-1)+1,'Variables Macro'!$B$6:$E$330,4,FALSE))</f>
        <v/>
      </c>
      <c r="I24" s="84" t="str">
        <f t="shared" si="1"/>
        <v/>
      </c>
      <c r="J24" s="84" t="str">
        <f t="shared" si="2"/>
        <v/>
      </c>
      <c r="K24" s="72"/>
      <c r="L24" s="68"/>
      <c r="M24" s="68"/>
      <c r="N24" s="76"/>
      <c r="O24" s="77"/>
      <c r="Q24" s="74">
        <f t="shared" si="0"/>
        <v>31</v>
      </c>
    </row>
    <row r="25" spans="1:17" x14ac:dyDescent="0.35">
      <c r="A25" s="75"/>
      <c r="B25" s="68"/>
      <c r="C25" s="68"/>
      <c r="D25" s="70"/>
      <c r="E25" s="70"/>
      <c r="F25" s="71"/>
      <c r="G25" s="83" t="str">
        <f>IF(F25="","",VLOOKUP(EOMONTH(F25,-1)+1,'Variables Macro'!$B$6:$C$330,2,FALSE))</f>
        <v/>
      </c>
      <c r="H25" s="83" t="str">
        <f>IF(F25="","",VLOOKUP(EOMONTH(F25,-1)+1,'Variables Macro'!$B$6:$E$330,4,FALSE))</f>
        <v/>
      </c>
      <c r="I25" s="84" t="str">
        <f t="shared" si="1"/>
        <v/>
      </c>
      <c r="J25" s="84" t="str">
        <f t="shared" si="2"/>
        <v/>
      </c>
      <c r="K25" s="72"/>
      <c r="L25" s="68"/>
      <c r="M25" s="68"/>
      <c r="N25" s="76"/>
      <c r="O25" s="73"/>
      <c r="Q25" s="74">
        <f t="shared" si="0"/>
        <v>31</v>
      </c>
    </row>
    <row r="26" spans="1:17" x14ac:dyDescent="0.35">
      <c r="A26" s="75"/>
      <c r="B26" s="68"/>
      <c r="C26" s="68"/>
      <c r="D26" s="70"/>
      <c r="E26" s="70"/>
      <c r="F26" s="71"/>
      <c r="G26" s="83" t="str">
        <f>IF(F26="","",VLOOKUP(EOMONTH(F26,-1)+1,'Variables Macro'!$B$6:$C$330,2,FALSE))</f>
        <v/>
      </c>
      <c r="H26" s="83" t="str">
        <f>IF(F26="","",VLOOKUP(EOMONTH(F26,-1)+1,'Variables Macro'!$B$6:$E$330,4,FALSE))</f>
        <v/>
      </c>
      <c r="I26" s="84" t="str">
        <f t="shared" si="1"/>
        <v/>
      </c>
      <c r="J26" s="84" t="str">
        <f t="shared" si="2"/>
        <v/>
      </c>
      <c r="K26" s="72"/>
      <c r="L26" s="68"/>
      <c r="M26" s="68"/>
      <c r="N26" s="76"/>
      <c r="O26" s="73"/>
      <c r="Q26" s="74">
        <f t="shared" si="0"/>
        <v>31</v>
      </c>
    </row>
    <row r="27" spans="1:17" x14ac:dyDescent="0.35">
      <c r="A27" s="75"/>
      <c r="B27" s="68"/>
      <c r="C27" s="68"/>
      <c r="D27" s="70"/>
      <c r="E27" s="70"/>
      <c r="F27" s="71"/>
      <c r="G27" s="83" t="str">
        <f>IF(F27="","",VLOOKUP(EOMONTH(F27,-1)+1,'Variables Macro'!$B$6:$C$330,2,FALSE))</f>
        <v/>
      </c>
      <c r="H27" s="83" t="str">
        <f>IF(F27="","",VLOOKUP(EOMONTH(F27,-1)+1,'Variables Macro'!$B$6:$E$330,4,FALSE))</f>
        <v/>
      </c>
      <c r="I27" s="84" t="str">
        <f t="shared" si="1"/>
        <v/>
      </c>
      <c r="J27" s="84" t="str">
        <f t="shared" si="2"/>
        <v/>
      </c>
      <c r="K27" s="72"/>
      <c r="L27" s="68"/>
      <c r="M27" s="68"/>
      <c r="N27" s="76"/>
      <c r="O27" s="73"/>
      <c r="Q27" s="74">
        <f t="shared" si="0"/>
        <v>31</v>
      </c>
    </row>
    <row r="28" spans="1:17" x14ac:dyDescent="0.35">
      <c r="A28" s="75"/>
      <c r="B28" s="68"/>
      <c r="C28" s="68"/>
      <c r="D28" s="70"/>
      <c r="E28" s="70"/>
      <c r="F28" s="71"/>
      <c r="G28" s="83" t="str">
        <f>IF(F28="","",VLOOKUP(EOMONTH(F28,-1)+1,'Variables Macro'!$B$6:$C$330,2,FALSE))</f>
        <v/>
      </c>
      <c r="H28" s="83" t="str">
        <f>IF(F28="","",VLOOKUP(EOMONTH(F28,-1)+1,'Variables Macro'!$B$6:$E$330,4,FALSE))</f>
        <v/>
      </c>
      <c r="I28" s="84" t="str">
        <f t="shared" si="1"/>
        <v/>
      </c>
      <c r="J28" s="84" t="str">
        <f t="shared" si="2"/>
        <v/>
      </c>
      <c r="K28" s="72"/>
      <c r="L28" s="68"/>
      <c r="M28" s="68"/>
      <c r="N28" s="76"/>
      <c r="O28" s="73"/>
      <c r="Q28" s="74">
        <f t="shared" si="0"/>
        <v>31</v>
      </c>
    </row>
    <row r="29" spans="1:17" x14ac:dyDescent="0.35">
      <c r="A29" s="75"/>
      <c r="B29" s="68"/>
      <c r="C29" s="73"/>
      <c r="D29" s="70"/>
      <c r="E29" s="70"/>
      <c r="F29" s="71"/>
      <c r="G29" s="83" t="str">
        <f>IF(F29="","",VLOOKUP(EOMONTH(F29,-1)+1,'Variables Macro'!$B$6:$C$330,2,FALSE))</f>
        <v/>
      </c>
      <c r="H29" s="83" t="str">
        <f>IF(F29="","",VLOOKUP(EOMONTH(F29,-1)+1,'Variables Macro'!$B$6:$E$330,4,FALSE))</f>
        <v/>
      </c>
      <c r="I29" s="84" t="str">
        <f t="shared" si="1"/>
        <v/>
      </c>
      <c r="J29" s="84" t="str">
        <f t="shared" si="2"/>
        <v/>
      </c>
      <c r="K29" s="72"/>
      <c r="L29" s="68"/>
      <c r="M29" s="68"/>
      <c r="N29" s="68"/>
      <c r="O29" s="78"/>
      <c r="Q29" s="74">
        <f t="shared" si="0"/>
        <v>31</v>
      </c>
    </row>
    <row r="30" spans="1:17" x14ac:dyDescent="0.35">
      <c r="A30" s="75"/>
      <c r="B30" s="68"/>
      <c r="C30" s="68"/>
      <c r="D30" s="70"/>
      <c r="E30" s="70"/>
      <c r="F30" s="71"/>
      <c r="G30" s="83" t="str">
        <f>IF(F30="","",VLOOKUP(EOMONTH(F30,-1)+1,'Variables Macro'!$B$6:$C$330,2,FALSE))</f>
        <v/>
      </c>
      <c r="H30" s="83" t="str">
        <f>IF(F30="","",VLOOKUP(EOMONTH(F30,-1)+1,'Variables Macro'!$B$6:$E$330,4,FALSE))</f>
        <v/>
      </c>
      <c r="I30" s="84" t="str">
        <f t="shared" si="1"/>
        <v/>
      </c>
      <c r="J30" s="84" t="str">
        <f t="shared" si="2"/>
        <v/>
      </c>
      <c r="K30" s="72"/>
      <c r="L30" s="68"/>
      <c r="M30" s="68"/>
      <c r="N30" s="76"/>
      <c r="O30" s="78"/>
      <c r="Q30" s="74">
        <f t="shared" si="0"/>
        <v>31</v>
      </c>
    </row>
    <row r="31" spans="1:17" x14ac:dyDescent="0.35">
      <c r="A31" s="75"/>
      <c r="B31" s="68"/>
      <c r="C31" s="68"/>
      <c r="D31" s="70"/>
      <c r="E31" s="70"/>
      <c r="F31" s="71"/>
      <c r="G31" s="83" t="str">
        <f>IF(F31="","",VLOOKUP(EOMONTH(F31,-1)+1,'Variables Macro'!$B$6:$C$330,2,FALSE))</f>
        <v/>
      </c>
      <c r="H31" s="83" t="str">
        <f>IF(F31="","",VLOOKUP(EOMONTH(F31,-1)+1,'Variables Macro'!$B$6:$E$330,4,FALSE))</f>
        <v/>
      </c>
      <c r="I31" s="84" t="str">
        <f t="shared" si="1"/>
        <v/>
      </c>
      <c r="J31" s="84" t="str">
        <f t="shared" si="2"/>
        <v/>
      </c>
      <c r="K31" s="72"/>
      <c r="L31" s="68"/>
      <c r="M31" s="68"/>
      <c r="N31" s="76"/>
      <c r="O31" s="78"/>
      <c r="Q31" s="74">
        <f t="shared" si="0"/>
        <v>31</v>
      </c>
    </row>
    <row r="32" spans="1:17" x14ac:dyDescent="0.35">
      <c r="A32" s="75"/>
      <c r="B32" s="68"/>
      <c r="C32" s="68"/>
      <c r="D32" s="70"/>
      <c r="E32" s="70"/>
      <c r="F32" s="71"/>
      <c r="G32" s="83" t="str">
        <f>IF(F32="","",VLOOKUP(EOMONTH(F32,-1)+1,'Variables Macro'!$B$6:$C$330,2,FALSE))</f>
        <v/>
      </c>
      <c r="H32" s="83" t="str">
        <f>IF(F32="","",VLOOKUP(EOMONTH(F32,-1)+1,'Variables Macro'!$B$6:$E$330,4,FALSE))</f>
        <v/>
      </c>
      <c r="I32" s="84" t="str">
        <f t="shared" si="1"/>
        <v/>
      </c>
      <c r="J32" s="84" t="str">
        <f t="shared" si="2"/>
        <v/>
      </c>
      <c r="K32" s="72"/>
      <c r="L32" s="68"/>
      <c r="M32" s="68"/>
      <c r="N32" s="76"/>
      <c r="O32" s="73"/>
      <c r="Q32" s="74">
        <f t="shared" si="0"/>
        <v>31</v>
      </c>
    </row>
    <row r="33" spans="1:17" x14ac:dyDescent="0.35">
      <c r="A33" s="75"/>
      <c r="B33" s="68"/>
      <c r="C33" s="68"/>
      <c r="D33" s="70"/>
      <c r="E33" s="70"/>
      <c r="F33" s="71"/>
      <c r="G33" s="83" t="str">
        <f>IF(F33="","",VLOOKUP(EOMONTH(F33,-1)+1,'Variables Macro'!$B$6:$C$330,2,FALSE))</f>
        <v/>
      </c>
      <c r="H33" s="83" t="str">
        <f>IF(F33="","",VLOOKUP(EOMONTH(F33,-1)+1,'Variables Macro'!$B$6:$E$330,4,FALSE))</f>
        <v/>
      </c>
      <c r="I33" s="84" t="str">
        <f t="shared" si="1"/>
        <v/>
      </c>
      <c r="J33" s="84" t="str">
        <f t="shared" si="2"/>
        <v/>
      </c>
      <c r="K33" s="72"/>
      <c r="L33" s="68"/>
      <c r="M33" s="68"/>
      <c r="N33" s="76"/>
      <c r="O33" s="73"/>
      <c r="Q33" s="74">
        <f t="shared" si="0"/>
        <v>31</v>
      </c>
    </row>
    <row r="34" spans="1:17" x14ac:dyDescent="0.35">
      <c r="A34" s="75"/>
      <c r="B34" s="68"/>
      <c r="C34" s="68"/>
      <c r="D34" s="70"/>
      <c r="E34" s="70"/>
      <c r="F34" s="71"/>
      <c r="G34" s="83" t="str">
        <f>IF(F34="","",VLOOKUP(EOMONTH(F34,-1)+1,'Variables Macro'!$B$6:$C$330,2,FALSE))</f>
        <v/>
      </c>
      <c r="H34" s="83" t="str">
        <f>IF(F34="","",VLOOKUP(EOMONTH(F34,-1)+1,'Variables Macro'!$B$6:$E$330,4,FALSE))</f>
        <v/>
      </c>
      <c r="I34" s="84" t="str">
        <f t="shared" si="1"/>
        <v/>
      </c>
      <c r="J34" s="84" t="str">
        <f t="shared" si="2"/>
        <v/>
      </c>
      <c r="K34" s="72"/>
      <c r="L34" s="68"/>
      <c r="M34" s="68"/>
      <c r="N34" s="76"/>
      <c r="O34" s="73"/>
      <c r="Q34" s="74">
        <f t="shared" si="0"/>
        <v>31</v>
      </c>
    </row>
    <row r="35" spans="1:17" x14ac:dyDescent="0.35">
      <c r="A35" s="75"/>
      <c r="B35" s="68"/>
      <c r="C35" s="68"/>
      <c r="D35" s="70"/>
      <c r="E35" s="70"/>
      <c r="F35" s="71"/>
      <c r="G35" s="83" t="str">
        <f>IF(F35="","",VLOOKUP(EOMONTH(F35,-1)+1,'Variables Macro'!$B$6:$C$330,2,FALSE))</f>
        <v/>
      </c>
      <c r="H35" s="83" t="str">
        <f>IF(F35="","",VLOOKUP(EOMONTH(F35,-1)+1,'Variables Macro'!$B$6:$E$330,4,FALSE))</f>
        <v/>
      </c>
      <c r="I35" s="84" t="str">
        <f t="shared" si="1"/>
        <v/>
      </c>
      <c r="J35" s="84" t="str">
        <f t="shared" si="2"/>
        <v/>
      </c>
      <c r="K35" s="72"/>
      <c r="L35" s="68"/>
      <c r="M35" s="68"/>
      <c r="N35" s="76"/>
      <c r="O35" s="73"/>
      <c r="Q35" s="74">
        <f t="shared" si="0"/>
        <v>31</v>
      </c>
    </row>
    <row r="36" spans="1:17" x14ac:dyDescent="0.35">
      <c r="A36" s="75"/>
      <c r="B36" s="68"/>
      <c r="C36" s="68"/>
      <c r="D36" s="70"/>
      <c r="E36" s="70"/>
      <c r="F36" s="71"/>
      <c r="G36" s="83" t="str">
        <f>IF(F36="","",VLOOKUP(EOMONTH(F36,-1)+1,'Variables Macro'!$B$6:$C$330,2,FALSE))</f>
        <v/>
      </c>
      <c r="H36" s="83" t="str">
        <f>IF(F36="","",VLOOKUP(EOMONTH(F36,-1)+1,'Variables Macro'!$B$6:$E$330,4,FALSE))</f>
        <v/>
      </c>
      <c r="I36" s="84" t="str">
        <f t="shared" si="1"/>
        <v/>
      </c>
      <c r="J36" s="84" t="str">
        <f t="shared" si="2"/>
        <v/>
      </c>
      <c r="K36" s="72"/>
      <c r="L36" s="68"/>
      <c r="M36" s="68"/>
      <c r="N36" s="76"/>
      <c r="O36" s="78"/>
      <c r="Q36" s="74">
        <f t="shared" si="0"/>
        <v>31</v>
      </c>
    </row>
    <row r="37" spans="1:17" x14ac:dyDescent="0.35">
      <c r="A37" s="75"/>
      <c r="B37" s="68"/>
      <c r="C37" s="68"/>
      <c r="D37" s="70"/>
      <c r="E37" s="70"/>
      <c r="F37" s="71"/>
      <c r="G37" s="83" t="str">
        <f>IF(F37="","",VLOOKUP(EOMONTH(F37,-1)+1,'Variables Macro'!$B$6:$C$330,2,FALSE))</f>
        <v/>
      </c>
      <c r="H37" s="83" t="str">
        <f>IF(F37="","",VLOOKUP(EOMONTH(F37,-1)+1,'Variables Macro'!$B$6:$E$330,4,FALSE))</f>
        <v/>
      </c>
      <c r="I37" s="84" t="str">
        <f t="shared" si="1"/>
        <v/>
      </c>
      <c r="J37" s="84" t="str">
        <f t="shared" si="2"/>
        <v/>
      </c>
      <c r="K37" s="72"/>
      <c r="L37" s="68"/>
      <c r="M37" s="68"/>
      <c r="N37" s="76"/>
      <c r="O37" s="78"/>
      <c r="Q37" s="74">
        <f t="shared" si="0"/>
        <v>31</v>
      </c>
    </row>
    <row r="38" spans="1:17" x14ac:dyDescent="0.35">
      <c r="A38" s="75"/>
      <c r="B38" s="68"/>
      <c r="C38" s="68"/>
      <c r="D38" s="70"/>
      <c r="E38" s="70"/>
      <c r="F38" s="71"/>
      <c r="G38" s="83" t="str">
        <f>IF(F38="","",VLOOKUP(EOMONTH(F38,-1)+1,'Variables Macro'!$B$6:$C$330,2,FALSE))</f>
        <v/>
      </c>
      <c r="H38" s="83" t="str">
        <f>IF(F38="","",VLOOKUP(EOMONTH(F38,-1)+1,'Variables Macro'!$B$6:$E$330,4,FALSE))</f>
        <v/>
      </c>
      <c r="I38" s="84" t="str">
        <f t="shared" si="1"/>
        <v/>
      </c>
      <c r="J38" s="84" t="str">
        <f t="shared" si="2"/>
        <v/>
      </c>
      <c r="K38" s="72"/>
      <c r="L38" s="68"/>
      <c r="M38" s="68"/>
      <c r="N38" s="76"/>
      <c r="O38" s="78"/>
      <c r="Q38" s="74">
        <f t="shared" si="0"/>
        <v>31</v>
      </c>
    </row>
    <row r="39" spans="1:17" x14ac:dyDescent="0.35">
      <c r="A39" s="75"/>
      <c r="B39" s="68"/>
      <c r="C39" s="68"/>
      <c r="D39" s="70"/>
      <c r="E39" s="70"/>
      <c r="F39" s="71"/>
      <c r="G39" s="83" t="str">
        <f>IF(F39="","",VLOOKUP(EOMONTH(F39,-1)+1,'Variables Macro'!$B$6:$C$330,2,FALSE))</f>
        <v/>
      </c>
      <c r="H39" s="83" t="str">
        <f>IF(F39="","",VLOOKUP(EOMONTH(F39,-1)+1,'Variables Macro'!$B$6:$E$330,4,FALSE))</f>
        <v/>
      </c>
      <c r="I39" s="84" t="str">
        <f t="shared" si="1"/>
        <v/>
      </c>
      <c r="J39" s="84" t="str">
        <f t="shared" si="2"/>
        <v/>
      </c>
      <c r="K39" s="72"/>
      <c r="L39" s="68"/>
      <c r="M39" s="68"/>
      <c r="N39" s="76"/>
      <c r="O39" s="78"/>
      <c r="Q39" s="74">
        <f t="shared" si="0"/>
        <v>31</v>
      </c>
    </row>
    <row r="40" spans="1:17" x14ac:dyDescent="0.35">
      <c r="A40" s="75"/>
      <c r="B40" s="68"/>
      <c r="C40" s="68"/>
      <c r="D40" s="70"/>
      <c r="E40" s="70"/>
      <c r="F40" s="71"/>
      <c r="G40" s="83" t="str">
        <f>IF(F40="","",VLOOKUP(EOMONTH(F40,-1)+1,'Variables Macro'!$B$6:$C$330,2,FALSE))</f>
        <v/>
      </c>
      <c r="H40" s="83" t="str">
        <f>IF(F40="","",VLOOKUP(EOMONTH(F40,-1)+1,'Variables Macro'!$B$6:$E$330,4,FALSE))</f>
        <v/>
      </c>
      <c r="I40" s="84" t="str">
        <f t="shared" si="1"/>
        <v/>
      </c>
      <c r="J40" s="84" t="str">
        <f t="shared" si="2"/>
        <v/>
      </c>
      <c r="K40" s="72"/>
      <c r="L40" s="68"/>
      <c r="M40" s="68"/>
      <c r="N40" s="76"/>
      <c r="O40" s="78"/>
      <c r="Q40" s="74">
        <f t="shared" si="0"/>
        <v>31</v>
      </c>
    </row>
    <row r="41" spans="1:17" x14ac:dyDescent="0.35">
      <c r="A41" s="75"/>
      <c r="B41" s="68"/>
      <c r="C41" s="68"/>
      <c r="D41" s="70"/>
      <c r="E41" s="70"/>
      <c r="F41" s="71"/>
      <c r="G41" s="83" t="str">
        <f>IF(F41="","",VLOOKUP(EOMONTH(F41,-1)+1,'Variables Macro'!$B$6:$C$330,2,FALSE))</f>
        <v/>
      </c>
      <c r="H41" s="83" t="str">
        <f>IF(F41="","",VLOOKUP(EOMONTH(F41,-1)+1,'Variables Macro'!$B$6:$E$330,4,FALSE))</f>
        <v/>
      </c>
      <c r="I41" s="84" t="str">
        <f t="shared" si="1"/>
        <v/>
      </c>
      <c r="J41" s="84" t="str">
        <f t="shared" si="2"/>
        <v/>
      </c>
      <c r="K41" s="72"/>
      <c r="L41" s="68"/>
      <c r="M41" s="68"/>
      <c r="N41" s="76"/>
      <c r="O41" s="78"/>
      <c r="Q41" s="74">
        <f t="shared" si="0"/>
        <v>31</v>
      </c>
    </row>
    <row r="42" spans="1:17" x14ac:dyDescent="0.35">
      <c r="A42" s="75"/>
      <c r="B42" s="68"/>
      <c r="C42" s="68"/>
      <c r="D42" s="70"/>
      <c r="E42" s="70"/>
      <c r="F42" s="71"/>
      <c r="G42" s="83" t="str">
        <f>IF(F42="","",VLOOKUP(EOMONTH(F42,-1)+1,'Variables Macro'!$B$6:$C$330,2,FALSE))</f>
        <v/>
      </c>
      <c r="H42" s="83" t="str">
        <f>IF(F42="","",VLOOKUP(EOMONTH(F42,-1)+1,'Variables Macro'!$B$6:$E$330,4,FALSE))</f>
        <v/>
      </c>
      <c r="I42" s="84" t="str">
        <f t="shared" si="1"/>
        <v/>
      </c>
      <c r="J42" s="84" t="str">
        <f t="shared" si="2"/>
        <v/>
      </c>
      <c r="K42" s="72"/>
      <c r="L42" s="68"/>
      <c r="M42" s="68"/>
      <c r="N42" s="76"/>
      <c r="O42" s="73"/>
      <c r="Q42" s="74">
        <f t="shared" si="0"/>
        <v>31</v>
      </c>
    </row>
    <row r="43" spans="1:17" s="46" customFormat="1" x14ac:dyDescent="0.35">
      <c r="A43" s="75"/>
      <c r="B43" s="68"/>
      <c r="C43" s="68"/>
      <c r="D43" s="70"/>
      <c r="E43" s="70"/>
      <c r="F43" s="71"/>
      <c r="G43" s="83" t="str">
        <f>IF(F43="","",VLOOKUP(EOMONTH(F43,-1)+1,'Variables Macro'!$B$6:$C$330,2,FALSE))</f>
        <v/>
      </c>
      <c r="H43" s="83" t="str">
        <f>IF(F43="","",VLOOKUP(EOMONTH(F43,-1)+1,'Variables Macro'!$B$6:$E$330,4,FALSE))</f>
        <v/>
      </c>
      <c r="I43" s="84" t="str">
        <f t="shared" si="1"/>
        <v/>
      </c>
      <c r="J43" s="84" t="str">
        <f t="shared" si="2"/>
        <v/>
      </c>
      <c r="K43" s="72"/>
      <c r="L43" s="68"/>
      <c r="M43" s="68"/>
      <c r="N43" s="76"/>
      <c r="O43" s="73"/>
      <c r="Q43" s="79">
        <f t="shared" si="0"/>
        <v>31</v>
      </c>
    </row>
    <row r="44" spans="1:17" s="46" customFormat="1" x14ac:dyDescent="0.35">
      <c r="A44" s="75"/>
      <c r="B44" s="68"/>
      <c r="C44" s="68"/>
      <c r="D44" s="70"/>
      <c r="E44" s="70"/>
      <c r="F44" s="71"/>
      <c r="G44" s="83" t="str">
        <f>IF(F44="","",VLOOKUP(EOMONTH(F44,-1)+1,'Variables Macro'!$B$6:$C$330,2,FALSE))</f>
        <v/>
      </c>
      <c r="H44" s="83" t="str">
        <f>IF(F44="","",VLOOKUP(EOMONTH(F44,-1)+1,'Variables Macro'!$B$6:$E$330,4,FALSE))</f>
        <v/>
      </c>
      <c r="I44" s="84" t="str">
        <f t="shared" si="1"/>
        <v/>
      </c>
      <c r="J44" s="84" t="str">
        <f t="shared" si="2"/>
        <v/>
      </c>
      <c r="K44" s="72"/>
      <c r="L44" s="68"/>
      <c r="M44" s="68"/>
      <c r="N44" s="76"/>
      <c r="O44" s="73"/>
      <c r="Q44" s="79">
        <f t="shared" si="0"/>
        <v>31</v>
      </c>
    </row>
    <row r="45" spans="1:17" s="46" customFormat="1" x14ac:dyDescent="0.35">
      <c r="A45" s="75"/>
      <c r="B45" s="68"/>
      <c r="C45" s="68"/>
      <c r="D45" s="70"/>
      <c r="E45" s="70"/>
      <c r="F45" s="71"/>
      <c r="G45" s="83" t="str">
        <f>IF(F45="","",VLOOKUP(EOMONTH(F45,-1)+1,'Variables Macro'!$B$6:$C$330,2,FALSE))</f>
        <v/>
      </c>
      <c r="H45" s="83" t="str">
        <f>IF(F45="","",VLOOKUP(EOMONTH(F45,-1)+1,'Variables Macro'!$B$6:$E$330,4,FALSE))</f>
        <v/>
      </c>
      <c r="I45" s="84" t="str">
        <f t="shared" si="1"/>
        <v/>
      </c>
      <c r="J45" s="84" t="str">
        <f t="shared" si="2"/>
        <v/>
      </c>
      <c r="K45" s="72"/>
      <c r="L45" s="68"/>
      <c r="M45" s="68"/>
      <c r="N45" s="76"/>
      <c r="O45" s="80"/>
      <c r="Q45" s="79">
        <f t="shared" si="0"/>
        <v>31</v>
      </c>
    </row>
    <row r="46" spans="1:17" s="46" customFormat="1" x14ac:dyDescent="0.35">
      <c r="A46" s="75"/>
      <c r="B46" s="68"/>
      <c r="C46" s="80"/>
      <c r="D46" s="81"/>
      <c r="E46" s="70"/>
      <c r="F46" s="71"/>
      <c r="G46" s="83" t="str">
        <f>IF(F46="","",VLOOKUP(EOMONTH(F46,-1)+1,'Variables Macro'!$B$6:$C$330,2,FALSE))</f>
        <v/>
      </c>
      <c r="H46" s="83" t="str">
        <f>IF(F46="","",VLOOKUP(EOMONTH(F46,-1)+1,'Variables Macro'!$B$6:$E$330,4,FALSE))</f>
        <v/>
      </c>
      <c r="I46" s="84" t="str">
        <f t="shared" si="1"/>
        <v/>
      </c>
      <c r="J46" s="84" t="str">
        <f t="shared" si="2"/>
        <v/>
      </c>
      <c r="K46" s="72"/>
      <c r="L46" s="68"/>
      <c r="M46" s="68"/>
      <c r="N46" s="76"/>
      <c r="O46" s="73"/>
      <c r="Q46" s="79">
        <f t="shared" si="0"/>
        <v>31</v>
      </c>
    </row>
    <row r="47" spans="1:17" s="46" customFormat="1" x14ac:dyDescent="0.35">
      <c r="A47" s="75"/>
      <c r="B47" s="68"/>
      <c r="C47" s="80"/>
      <c r="D47" s="70"/>
      <c r="E47" s="70"/>
      <c r="F47" s="71"/>
      <c r="G47" s="83" t="str">
        <f>IF(F47="","",VLOOKUP(EOMONTH(F47,-1)+1,'Variables Macro'!$B$6:$C$330,2,FALSE))</f>
        <v/>
      </c>
      <c r="H47" s="83" t="str">
        <f>IF(F47="","",VLOOKUP(EOMONTH(F47,-1)+1,'Variables Macro'!$B$6:$E$330,4,FALSE))</f>
        <v/>
      </c>
      <c r="I47" s="84" t="str">
        <f t="shared" si="1"/>
        <v/>
      </c>
      <c r="J47" s="84" t="str">
        <f t="shared" si="2"/>
        <v/>
      </c>
      <c r="K47" s="72"/>
      <c r="L47" s="68"/>
      <c r="M47" s="68"/>
      <c r="N47" s="76"/>
      <c r="O47" s="73"/>
      <c r="Q47" s="79">
        <f t="shared" si="0"/>
        <v>31</v>
      </c>
    </row>
    <row r="48" spans="1:17" s="46" customFormat="1" x14ac:dyDescent="0.35">
      <c r="A48" s="75"/>
      <c r="B48" s="68"/>
      <c r="C48" s="80"/>
      <c r="D48" s="70"/>
      <c r="E48" s="70"/>
      <c r="F48" s="71"/>
      <c r="G48" s="83" t="str">
        <f>IF(F48="","",VLOOKUP(EOMONTH(F48,-1)+1,'Variables Macro'!$B$6:$C$330,2,FALSE))</f>
        <v/>
      </c>
      <c r="H48" s="83" t="str">
        <f>IF(F48="","",VLOOKUP(EOMONTH(F48,-1)+1,'Variables Macro'!$B$6:$E$330,4,FALSE))</f>
        <v/>
      </c>
      <c r="I48" s="84" t="str">
        <f t="shared" si="1"/>
        <v/>
      </c>
      <c r="J48" s="84" t="str">
        <f t="shared" si="2"/>
        <v/>
      </c>
      <c r="K48" s="72"/>
      <c r="L48" s="68"/>
      <c r="M48" s="68"/>
      <c r="N48" s="76"/>
      <c r="O48" s="73"/>
      <c r="Q48" s="79">
        <f t="shared" si="0"/>
        <v>31</v>
      </c>
    </row>
    <row r="49" spans="1:17" s="46" customFormat="1" x14ac:dyDescent="0.35">
      <c r="A49" s="75"/>
      <c r="B49" s="68"/>
      <c r="C49" s="80"/>
      <c r="D49" s="70"/>
      <c r="E49" s="70"/>
      <c r="F49" s="71"/>
      <c r="G49" s="83" t="str">
        <f>IF(F49="","",VLOOKUP(EOMONTH(F49,-1)+1,'Variables Macro'!$B$6:$C$330,2,FALSE))</f>
        <v/>
      </c>
      <c r="H49" s="83" t="str">
        <f>IF(F49="","",VLOOKUP(EOMONTH(F49,-1)+1,'Variables Macro'!$B$6:$E$330,4,FALSE))</f>
        <v/>
      </c>
      <c r="I49" s="84" t="str">
        <f t="shared" si="1"/>
        <v/>
      </c>
      <c r="J49" s="84" t="str">
        <f t="shared" si="2"/>
        <v/>
      </c>
      <c r="K49" s="72"/>
      <c r="L49" s="68"/>
      <c r="M49" s="68"/>
      <c r="N49" s="76"/>
      <c r="O49" s="73"/>
      <c r="Q49" s="79">
        <f t="shared" si="0"/>
        <v>31</v>
      </c>
    </row>
    <row r="50" spans="1:17" s="46" customFormat="1" x14ac:dyDescent="0.35">
      <c r="A50" s="75"/>
      <c r="B50" s="68"/>
      <c r="C50" s="80"/>
      <c r="D50" s="70"/>
      <c r="E50" s="70"/>
      <c r="F50" s="71"/>
      <c r="G50" s="83" t="str">
        <f>IF(F50="","",VLOOKUP(EOMONTH(F50,-1)+1,'Variables Macro'!$B$6:$C$330,2,FALSE))</f>
        <v/>
      </c>
      <c r="H50" s="83" t="str">
        <f>IF(F50="","",VLOOKUP(EOMONTH(F50,-1)+1,'Variables Macro'!$B$6:$E$330,4,FALSE))</f>
        <v/>
      </c>
      <c r="I50" s="84" t="str">
        <f t="shared" si="1"/>
        <v/>
      </c>
      <c r="J50" s="84" t="str">
        <f t="shared" si="2"/>
        <v/>
      </c>
      <c r="K50" s="72"/>
      <c r="L50" s="68"/>
      <c r="M50" s="68"/>
      <c r="N50" s="76"/>
      <c r="O50" s="73"/>
      <c r="Q50" s="79">
        <f t="shared" si="0"/>
        <v>31</v>
      </c>
    </row>
    <row r="51" spans="1:17" s="46" customFormat="1" x14ac:dyDescent="0.35">
      <c r="A51" s="75"/>
      <c r="B51" s="68"/>
      <c r="C51" s="80"/>
      <c r="D51" s="70"/>
      <c r="E51" s="70"/>
      <c r="F51" s="71"/>
      <c r="G51" s="83" t="str">
        <f>IF(F51="","",VLOOKUP(EOMONTH(F51,-1)+1,'Variables Macro'!$B$6:$C$330,2,FALSE))</f>
        <v/>
      </c>
      <c r="H51" s="83" t="str">
        <f>IF(F51="","",VLOOKUP(EOMONTH(F51,-1)+1,'Variables Macro'!$B$6:$E$330,4,FALSE))</f>
        <v/>
      </c>
      <c r="I51" s="84" t="str">
        <f t="shared" si="1"/>
        <v/>
      </c>
      <c r="J51" s="84" t="str">
        <f t="shared" si="2"/>
        <v/>
      </c>
      <c r="K51" s="72"/>
      <c r="L51" s="68"/>
      <c r="M51" s="68"/>
      <c r="N51" s="76"/>
      <c r="O51" s="73"/>
      <c r="Q51" s="79">
        <f t="shared" si="0"/>
        <v>31</v>
      </c>
    </row>
    <row r="52" spans="1:17" s="46" customFormat="1" x14ac:dyDescent="0.35">
      <c r="A52" s="75"/>
      <c r="B52" s="68"/>
      <c r="C52" s="80"/>
      <c r="D52" s="70"/>
      <c r="E52" s="70"/>
      <c r="F52" s="71"/>
      <c r="G52" s="83" t="str">
        <f>IF(F52="","",VLOOKUP(EOMONTH(F52,-1)+1,'Variables Macro'!$B$6:$C$330,2,FALSE))</f>
        <v/>
      </c>
      <c r="H52" s="83" t="str">
        <f>IF(F52="","",VLOOKUP(EOMONTH(F52,-1)+1,'Variables Macro'!$B$6:$E$330,4,FALSE))</f>
        <v/>
      </c>
      <c r="I52" s="84" t="str">
        <f t="shared" si="1"/>
        <v/>
      </c>
      <c r="J52" s="84" t="str">
        <f t="shared" si="2"/>
        <v/>
      </c>
      <c r="K52" s="72"/>
      <c r="L52" s="68"/>
      <c r="M52" s="68"/>
      <c r="N52" s="76"/>
      <c r="O52" s="73"/>
      <c r="Q52" s="79">
        <f t="shared" si="0"/>
        <v>31</v>
      </c>
    </row>
    <row r="53" spans="1:17" s="46" customFormat="1" x14ac:dyDescent="0.35">
      <c r="A53" s="75"/>
      <c r="B53" s="68"/>
      <c r="C53" s="68"/>
      <c r="D53" s="70"/>
      <c r="E53" s="70"/>
      <c r="F53" s="71"/>
      <c r="G53" s="83" t="str">
        <f>IF(F53="","",VLOOKUP(EOMONTH(F53,-1)+1,'Variables Macro'!$B$6:$C$330,2,FALSE))</f>
        <v/>
      </c>
      <c r="H53" s="83" t="str">
        <f>IF(F53="","",VLOOKUP(EOMONTH(F53,-1)+1,'Variables Macro'!$B$6:$E$330,4,FALSE))</f>
        <v/>
      </c>
      <c r="I53" s="84" t="str">
        <f t="shared" si="1"/>
        <v/>
      </c>
      <c r="J53" s="84" t="str">
        <f t="shared" si="2"/>
        <v/>
      </c>
      <c r="K53" s="72"/>
      <c r="L53" s="68"/>
      <c r="M53" s="68"/>
      <c r="N53" s="75"/>
      <c r="O53" s="73"/>
      <c r="Q53" s="79">
        <f t="shared" si="0"/>
        <v>31</v>
      </c>
    </row>
    <row r="54" spans="1:17" s="46" customFormat="1" x14ac:dyDescent="0.35">
      <c r="A54" s="75"/>
      <c r="B54" s="68"/>
      <c r="C54" s="68"/>
      <c r="D54" s="70"/>
      <c r="E54" s="70"/>
      <c r="F54" s="71"/>
      <c r="G54" s="83" t="str">
        <f>IF(F54="","",VLOOKUP(EOMONTH(F54,-1)+1,'Variables Macro'!$B$6:$C$330,2,FALSE))</f>
        <v/>
      </c>
      <c r="H54" s="83" t="str">
        <f>IF(F54="","",VLOOKUP(EOMONTH(F54,-1)+1,'Variables Macro'!$B$6:$E$330,4,FALSE))</f>
        <v/>
      </c>
      <c r="I54" s="84" t="str">
        <f t="shared" si="1"/>
        <v/>
      </c>
      <c r="J54" s="84" t="str">
        <f t="shared" si="2"/>
        <v/>
      </c>
      <c r="K54" s="72"/>
      <c r="L54" s="68"/>
      <c r="M54" s="68"/>
      <c r="N54" s="75"/>
      <c r="O54" s="73"/>
      <c r="Q54" s="79">
        <f t="shared" si="0"/>
        <v>31</v>
      </c>
    </row>
    <row r="55" spans="1:17" s="46" customFormat="1" x14ac:dyDescent="0.35">
      <c r="A55" s="75"/>
      <c r="B55" s="68"/>
      <c r="C55" s="68"/>
      <c r="D55" s="70"/>
      <c r="E55" s="70"/>
      <c r="F55" s="71"/>
      <c r="G55" s="83" t="str">
        <f>IF(F55="","",VLOOKUP(EOMONTH(F55,-1)+1,'Variables Macro'!$B$6:$C$330,2,FALSE))</f>
        <v/>
      </c>
      <c r="H55" s="83" t="str">
        <f>IF(F55="","",VLOOKUP(EOMONTH(F55,-1)+1,'Variables Macro'!$B$6:$E$330,4,FALSE))</f>
        <v/>
      </c>
      <c r="I55" s="84" t="str">
        <f t="shared" si="1"/>
        <v/>
      </c>
      <c r="J55" s="84" t="str">
        <f t="shared" si="2"/>
        <v/>
      </c>
      <c r="K55" s="72"/>
      <c r="L55" s="68"/>
      <c r="M55" s="68"/>
      <c r="N55" s="75"/>
      <c r="O55" s="73"/>
      <c r="Q55" s="79">
        <f t="shared" si="0"/>
        <v>31</v>
      </c>
    </row>
    <row r="56" spans="1:17" s="46" customFormat="1" x14ac:dyDescent="0.35">
      <c r="A56" s="75"/>
      <c r="B56" s="68"/>
      <c r="C56" s="68"/>
      <c r="D56" s="70"/>
      <c r="E56" s="70"/>
      <c r="F56" s="71"/>
      <c r="G56" s="83" t="str">
        <f>IF(F56="","",VLOOKUP(EOMONTH(F56,-1)+1,'Variables Macro'!$B$6:$C$330,2,FALSE))</f>
        <v/>
      </c>
      <c r="H56" s="83" t="str">
        <f>IF(F56="","",VLOOKUP(EOMONTH(F56,-1)+1,'Variables Macro'!$B$6:$E$330,4,FALSE))</f>
        <v/>
      </c>
      <c r="I56" s="84" t="str">
        <f t="shared" si="1"/>
        <v/>
      </c>
      <c r="J56" s="84" t="str">
        <f t="shared" si="2"/>
        <v/>
      </c>
      <c r="K56" s="72"/>
      <c r="L56" s="68"/>
      <c r="M56" s="68"/>
      <c r="N56" s="75"/>
      <c r="O56" s="73"/>
      <c r="Q56" s="79">
        <f t="shared" si="0"/>
        <v>31</v>
      </c>
    </row>
    <row r="57" spans="1:17" s="46" customFormat="1" x14ac:dyDescent="0.35">
      <c r="A57" s="75"/>
      <c r="B57" s="68"/>
      <c r="C57" s="68"/>
      <c r="D57" s="70"/>
      <c r="E57" s="70"/>
      <c r="F57" s="71"/>
      <c r="G57" s="83" t="str">
        <f>IF(F57="","",VLOOKUP(EOMONTH(F57,-1)+1,'Variables Macro'!$B$6:$C$330,2,FALSE))</f>
        <v/>
      </c>
      <c r="H57" s="83" t="str">
        <f>IF(F57="","",VLOOKUP(EOMONTH(F57,-1)+1,'Variables Macro'!$B$6:$E$330,4,FALSE))</f>
        <v/>
      </c>
      <c r="I57" s="84" t="str">
        <f t="shared" si="1"/>
        <v/>
      </c>
      <c r="J57" s="84" t="str">
        <f t="shared" si="2"/>
        <v/>
      </c>
      <c r="K57" s="72"/>
      <c r="L57" s="68"/>
      <c r="M57" s="68"/>
      <c r="N57" s="75"/>
      <c r="O57" s="73"/>
      <c r="Q57" s="79">
        <f t="shared" si="0"/>
        <v>31</v>
      </c>
    </row>
    <row r="58" spans="1:17" s="46" customFormat="1" x14ac:dyDescent="0.35">
      <c r="A58" s="75"/>
      <c r="B58" s="68"/>
      <c r="C58" s="73"/>
      <c r="D58" s="70"/>
      <c r="E58" s="70"/>
      <c r="F58" s="71"/>
      <c r="G58" s="83" t="str">
        <f>IF(F58="","",VLOOKUP(EOMONTH(F58,-1)+1,'Variables Macro'!$B$6:$C$330,2,FALSE))</f>
        <v/>
      </c>
      <c r="H58" s="83" t="str">
        <f>IF(F58="","",VLOOKUP(EOMONTH(F58,-1)+1,'Variables Macro'!$B$6:$E$330,4,FALSE))</f>
        <v/>
      </c>
      <c r="I58" s="84" t="str">
        <f t="shared" si="1"/>
        <v/>
      </c>
      <c r="J58" s="84" t="str">
        <f t="shared" si="2"/>
        <v/>
      </c>
      <c r="K58" s="72"/>
      <c r="L58" s="68"/>
      <c r="M58" s="68"/>
      <c r="N58" s="75"/>
      <c r="O58" s="73"/>
      <c r="Q58" s="79">
        <f t="shared" si="0"/>
        <v>31</v>
      </c>
    </row>
    <row r="59" spans="1:17" s="46" customFormat="1" x14ac:dyDescent="0.35">
      <c r="A59" s="75"/>
      <c r="B59" s="68"/>
      <c r="C59" s="73"/>
      <c r="D59" s="70"/>
      <c r="E59" s="70"/>
      <c r="F59" s="71"/>
      <c r="G59" s="83" t="str">
        <f>IF(F59="","",VLOOKUP(EOMONTH(F59,-1)+1,'Variables Macro'!$B$6:$C$330,2,FALSE))</f>
        <v/>
      </c>
      <c r="H59" s="83" t="str">
        <f>IF(F59="","",VLOOKUP(EOMONTH(F59,-1)+1,'Variables Macro'!$B$6:$E$330,4,FALSE))</f>
        <v/>
      </c>
      <c r="I59" s="84" t="str">
        <f t="shared" si="1"/>
        <v/>
      </c>
      <c r="J59" s="84" t="str">
        <f t="shared" si="2"/>
        <v/>
      </c>
      <c r="K59" s="72"/>
      <c r="L59" s="68"/>
      <c r="M59" s="68"/>
      <c r="N59" s="75"/>
      <c r="O59" s="73"/>
      <c r="Q59" s="79">
        <f t="shared" si="0"/>
        <v>31</v>
      </c>
    </row>
    <row r="60" spans="1:17" s="46" customFormat="1" x14ac:dyDescent="0.35">
      <c r="A60" s="75"/>
      <c r="B60" s="68"/>
      <c r="C60" s="73"/>
      <c r="D60" s="70"/>
      <c r="E60" s="70"/>
      <c r="F60" s="71"/>
      <c r="G60" s="83" t="str">
        <f>IF(F60="","",VLOOKUP(EOMONTH(F60,-1)+1,'Variables Macro'!$B$6:$C$330,2,FALSE))</f>
        <v/>
      </c>
      <c r="H60" s="83" t="str">
        <f>IF(F60="","",VLOOKUP(EOMONTH(F60,-1)+1,'Variables Macro'!$B$6:$E$330,4,FALSE))</f>
        <v/>
      </c>
      <c r="I60" s="84" t="str">
        <f t="shared" si="1"/>
        <v/>
      </c>
      <c r="J60" s="84" t="str">
        <f t="shared" si="2"/>
        <v/>
      </c>
      <c r="K60" s="72"/>
      <c r="L60" s="68"/>
      <c r="M60" s="68"/>
      <c r="N60" s="75"/>
      <c r="O60" s="73"/>
      <c r="Q60" s="79">
        <f t="shared" si="0"/>
        <v>31</v>
      </c>
    </row>
    <row r="61" spans="1:17" s="46" customFormat="1" x14ac:dyDescent="0.35">
      <c r="A61" s="75"/>
      <c r="B61" s="68"/>
      <c r="C61" s="73"/>
      <c r="D61" s="70"/>
      <c r="E61" s="70"/>
      <c r="F61" s="71"/>
      <c r="G61" s="83" t="str">
        <f>IF(F61="","",VLOOKUP(EOMONTH(F61,-1)+1,'Variables Macro'!$B$6:$C$330,2,FALSE))</f>
        <v/>
      </c>
      <c r="H61" s="83" t="str">
        <f>IF(F61="","",VLOOKUP(EOMONTH(F61,-1)+1,'Variables Macro'!$B$6:$E$330,4,FALSE))</f>
        <v/>
      </c>
      <c r="I61" s="84" t="str">
        <f t="shared" si="1"/>
        <v/>
      </c>
      <c r="J61" s="84" t="str">
        <f t="shared" si="2"/>
        <v/>
      </c>
      <c r="K61" s="72"/>
      <c r="L61" s="68"/>
      <c r="M61" s="68"/>
      <c r="N61" s="75"/>
      <c r="O61" s="73"/>
      <c r="Q61" s="79">
        <f t="shared" si="0"/>
        <v>31</v>
      </c>
    </row>
    <row r="62" spans="1:17" s="46" customFormat="1" x14ac:dyDescent="0.35">
      <c r="A62" s="75"/>
      <c r="B62" s="68"/>
      <c r="C62" s="73"/>
      <c r="D62" s="70"/>
      <c r="E62" s="70"/>
      <c r="F62" s="71"/>
      <c r="G62" s="83" t="str">
        <f>IF(F62="","",VLOOKUP(EOMONTH(F62,-1)+1,'Variables Macro'!$B$6:$C$330,2,FALSE))</f>
        <v/>
      </c>
      <c r="H62" s="83" t="str">
        <f>IF(F62="","",VLOOKUP(EOMONTH(F62,-1)+1,'Variables Macro'!$B$6:$E$330,4,FALSE))</f>
        <v/>
      </c>
      <c r="I62" s="84" t="str">
        <f t="shared" si="1"/>
        <v/>
      </c>
      <c r="J62" s="84" t="str">
        <f t="shared" si="2"/>
        <v/>
      </c>
      <c r="K62" s="72"/>
      <c r="L62" s="68"/>
      <c r="M62" s="68"/>
      <c r="N62" s="75"/>
      <c r="O62" s="73"/>
      <c r="Q62" s="79">
        <f t="shared" si="0"/>
        <v>31</v>
      </c>
    </row>
    <row r="63" spans="1:17" s="46" customFormat="1" x14ac:dyDescent="0.35">
      <c r="A63" s="75"/>
      <c r="B63" s="68"/>
      <c r="C63" s="73"/>
      <c r="D63" s="70"/>
      <c r="E63" s="70"/>
      <c r="F63" s="71"/>
      <c r="G63" s="83" t="str">
        <f>IF(F63="","",VLOOKUP(EOMONTH(F63,-1)+1,'Variables Macro'!$B$6:$C$330,2,FALSE))</f>
        <v/>
      </c>
      <c r="H63" s="83" t="str">
        <f>IF(F63="","",VLOOKUP(EOMONTH(F63,-1)+1,'Variables Macro'!$B$6:$E$330,4,FALSE))</f>
        <v/>
      </c>
      <c r="I63" s="84" t="str">
        <f t="shared" si="1"/>
        <v/>
      </c>
      <c r="J63" s="84" t="str">
        <f t="shared" si="2"/>
        <v/>
      </c>
      <c r="K63" s="72"/>
      <c r="L63" s="68"/>
      <c r="M63" s="68"/>
      <c r="N63" s="75"/>
      <c r="O63" s="73"/>
      <c r="Q63" s="79">
        <f t="shared" si="0"/>
        <v>31</v>
      </c>
    </row>
    <row r="64" spans="1:17" s="46" customFormat="1" x14ac:dyDescent="0.35">
      <c r="A64" s="75"/>
      <c r="B64" s="68"/>
      <c r="C64" s="73"/>
      <c r="D64" s="70"/>
      <c r="E64" s="70"/>
      <c r="F64" s="71"/>
      <c r="G64" s="83" t="str">
        <f>IF(F64="","",VLOOKUP(EOMONTH(F64,-1)+1,'Variables Macro'!$B$6:$C$330,2,FALSE))</f>
        <v/>
      </c>
      <c r="H64" s="83" t="str">
        <f>IF(F64="","",VLOOKUP(EOMONTH(F64,-1)+1,'Variables Macro'!$B$6:$E$330,4,FALSE))</f>
        <v/>
      </c>
      <c r="I64" s="84" t="str">
        <f t="shared" si="1"/>
        <v/>
      </c>
      <c r="J64" s="84" t="str">
        <f t="shared" si="2"/>
        <v/>
      </c>
      <c r="K64" s="72"/>
      <c r="L64" s="68"/>
      <c r="M64" s="68"/>
      <c r="N64" s="75"/>
      <c r="O64" s="73"/>
      <c r="Q64" s="79">
        <f t="shared" si="0"/>
        <v>31</v>
      </c>
    </row>
    <row r="65" spans="1:17" s="46" customFormat="1" x14ac:dyDescent="0.35">
      <c r="A65" s="75"/>
      <c r="B65" s="68"/>
      <c r="C65" s="73"/>
      <c r="D65" s="70"/>
      <c r="E65" s="70"/>
      <c r="F65" s="71"/>
      <c r="G65" s="83" t="str">
        <f>IF(F65="","",VLOOKUP(EOMONTH(F65,-1)+1,'Variables Macro'!$B$6:$C$330,2,FALSE))</f>
        <v/>
      </c>
      <c r="H65" s="83" t="str">
        <f>IF(F65="","",VLOOKUP(EOMONTH(F65,-1)+1,'Variables Macro'!$B$6:$E$330,4,FALSE))</f>
        <v/>
      </c>
      <c r="I65" s="84" t="str">
        <f t="shared" si="1"/>
        <v/>
      </c>
      <c r="J65" s="84" t="str">
        <f t="shared" si="2"/>
        <v/>
      </c>
      <c r="K65" s="72"/>
      <c r="L65" s="68"/>
      <c r="M65" s="68"/>
      <c r="N65" s="75"/>
      <c r="O65" s="73"/>
      <c r="Q65" s="79">
        <f t="shared" si="0"/>
        <v>31</v>
      </c>
    </row>
    <row r="66" spans="1:17" s="46" customFormat="1" x14ac:dyDescent="0.35">
      <c r="A66" s="75"/>
      <c r="B66" s="68"/>
      <c r="C66" s="73"/>
      <c r="D66" s="70"/>
      <c r="E66" s="70"/>
      <c r="F66" s="71"/>
      <c r="G66" s="83" t="str">
        <f>IF(F66="","",VLOOKUP(EOMONTH(F66,-1)+1,'Variables Macro'!$B$6:$C$330,2,FALSE))</f>
        <v/>
      </c>
      <c r="H66" s="83" t="str">
        <f>IF(F66="","",VLOOKUP(EOMONTH(F66,-1)+1,'Variables Macro'!$B$6:$E$330,4,FALSE))</f>
        <v/>
      </c>
      <c r="I66" s="84" t="str">
        <f t="shared" si="1"/>
        <v/>
      </c>
      <c r="J66" s="84" t="str">
        <f t="shared" si="2"/>
        <v/>
      </c>
      <c r="K66" s="72"/>
      <c r="L66" s="68"/>
      <c r="M66" s="68"/>
      <c r="N66" s="75"/>
      <c r="O66" s="73"/>
      <c r="Q66" s="79">
        <f t="shared" si="0"/>
        <v>31</v>
      </c>
    </row>
    <row r="67" spans="1:17" s="46" customFormat="1" x14ac:dyDescent="0.35">
      <c r="A67" s="75"/>
      <c r="B67" s="68"/>
      <c r="C67" s="68"/>
      <c r="D67" s="70"/>
      <c r="E67" s="70"/>
      <c r="F67" s="71"/>
      <c r="G67" s="83" t="str">
        <f>IF(F67="","",VLOOKUP(EOMONTH(F67,-1)+1,'Variables Macro'!$B$6:$C$330,2,FALSE))</f>
        <v/>
      </c>
      <c r="H67" s="83" t="str">
        <f>IF(F67="","",VLOOKUP(EOMONTH(F67,-1)+1,'Variables Macro'!$B$6:$E$330,4,FALSE))</f>
        <v/>
      </c>
      <c r="I67" s="84" t="str">
        <f t="shared" si="1"/>
        <v/>
      </c>
      <c r="J67" s="84" t="str">
        <f t="shared" si="2"/>
        <v/>
      </c>
      <c r="K67" s="72"/>
      <c r="L67" s="68"/>
      <c r="M67" s="68"/>
      <c r="N67" s="82"/>
      <c r="O67" s="73"/>
      <c r="Q67" s="79">
        <f t="shared" si="0"/>
        <v>31</v>
      </c>
    </row>
    <row r="68" spans="1:17" s="46" customFormat="1" x14ac:dyDescent="0.35">
      <c r="A68" s="75"/>
      <c r="B68" s="68"/>
      <c r="C68" s="68"/>
      <c r="D68" s="70"/>
      <c r="E68" s="70"/>
      <c r="F68" s="71"/>
      <c r="G68" s="83" t="str">
        <f>IF(F68="","",VLOOKUP(EOMONTH(F68,-1)+1,'Variables Macro'!$B$6:$C$330,2,FALSE))</f>
        <v/>
      </c>
      <c r="H68" s="83" t="str">
        <f>IF(F68="","",VLOOKUP(EOMONTH(F68,-1)+1,'Variables Macro'!$B$6:$E$330,4,FALSE))</f>
        <v/>
      </c>
      <c r="I68" s="84" t="str">
        <f t="shared" si="1"/>
        <v/>
      </c>
      <c r="J68" s="84" t="str">
        <f t="shared" si="2"/>
        <v/>
      </c>
      <c r="K68" s="72"/>
      <c r="L68" s="68"/>
      <c r="M68" s="68"/>
      <c r="N68" s="82"/>
      <c r="O68" s="73"/>
      <c r="Q68" s="79">
        <f t="shared" si="0"/>
        <v>31</v>
      </c>
    </row>
    <row r="69" spans="1:17" s="46" customFormat="1" x14ac:dyDescent="0.35">
      <c r="A69" s="75"/>
      <c r="B69" s="68"/>
      <c r="C69" s="73"/>
      <c r="D69" s="70"/>
      <c r="E69" s="70"/>
      <c r="F69" s="71"/>
      <c r="G69" s="83" t="str">
        <f>IF(F69="","",VLOOKUP(EOMONTH(F69,-1)+1,'Variables Macro'!$B$6:$C$330,2,FALSE))</f>
        <v/>
      </c>
      <c r="H69" s="83" t="str">
        <f>IF(F69="","",VLOOKUP(EOMONTH(F69,-1)+1,'Variables Macro'!$B$6:$E$330,4,FALSE))</f>
        <v/>
      </c>
      <c r="I69" s="84" t="str">
        <f t="shared" si="1"/>
        <v/>
      </c>
      <c r="J69" s="84" t="str">
        <f t="shared" si="2"/>
        <v/>
      </c>
      <c r="K69" s="72"/>
      <c r="L69" s="68"/>
      <c r="M69" s="68"/>
      <c r="N69" s="82"/>
      <c r="O69" s="73"/>
      <c r="Q69" s="79">
        <f t="shared" si="0"/>
        <v>31</v>
      </c>
    </row>
    <row r="70" spans="1:17" s="46" customFormat="1" x14ac:dyDescent="0.35">
      <c r="A70" s="75"/>
      <c r="B70" s="68"/>
      <c r="C70" s="68"/>
      <c r="D70" s="70"/>
      <c r="E70" s="70"/>
      <c r="F70" s="71"/>
      <c r="G70" s="83" t="str">
        <f>IF(F70="","",VLOOKUP(EOMONTH(F70,-1)+1,'Variables Macro'!$B$6:$C$330,2,FALSE))</f>
        <v/>
      </c>
      <c r="H70" s="83" t="str">
        <f>IF(F70="","",VLOOKUP(EOMONTH(F70,-1)+1,'Variables Macro'!$B$6:$E$330,4,FALSE))</f>
        <v/>
      </c>
      <c r="I70" s="84" t="str">
        <f t="shared" si="1"/>
        <v/>
      </c>
      <c r="J70" s="84" t="str">
        <f t="shared" si="2"/>
        <v/>
      </c>
      <c r="K70" s="72"/>
      <c r="L70" s="68"/>
      <c r="M70" s="68"/>
      <c r="N70" s="76"/>
      <c r="O70" s="73"/>
      <c r="Q70" s="79">
        <f t="shared" si="0"/>
        <v>31</v>
      </c>
    </row>
    <row r="71" spans="1:17" x14ac:dyDescent="0.35">
      <c r="A71" s="75"/>
      <c r="B71" s="68"/>
      <c r="C71" s="68"/>
      <c r="D71" s="70"/>
      <c r="E71" s="70"/>
      <c r="F71" s="71"/>
      <c r="G71" s="83" t="str">
        <f>IF(F71="","",VLOOKUP(EOMONTH(F71,-1)+1,'Variables Macro'!$B$6:$C$330,2,FALSE))</f>
        <v/>
      </c>
      <c r="H71" s="83" t="str">
        <f>IF(F71="","",VLOOKUP(EOMONTH(F71,-1)+1,'Variables Macro'!$B$6:$E$330,4,FALSE))</f>
        <v/>
      </c>
      <c r="I71" s="84" t="str">
        <f t="shared" si="1"/>
        <v/>
      </c>
      <c r="J71" s="84" t="str">
        <f t="shared" si="2"/>
        <v/>
      </c>
      <c r="K71" s="72"/>
      <c r="L71" s="68"/>
      <c r="M71" s="68"/>
      <c r="N71" s="76"/>
      <c r="O71" s="73"/>
    </row>
    <row r="72" spans="1:17" x14ac:dyDescent="0.35">
      <c r="A72" s="75"/>
      <c r="B72" s="68"/>
      <c r="C72" s="68"/>
      <c r="D72" s="68"/>
      <c r="E72" s="70"/>
      <c r="F72" s="71"/>
      <c r="G72" s="83" t="str">
        <f>IF(F72="","",VLOOKUP(EOMONTH(F72,-1)+1,'Variables Macro'!$B$6:$C$330,2,FALSE))</f>
        <v/>
      </c>
      <c r="H72" s="83" t="str">
        <f>IF(F72="","",VLOOKUP(EOMONTH(F72,-1)+1,'Variables Macro'!$B$6:$E$330,4,FALSE))</f>
        <v/>
      </c>
      <c r="I72" s="84" t="str">
        <f t="shared" si="1"/>
        <v/>
      </c>
      <c r="J72" s="84" t="str">
        <f t="shared" si="2"/>
        <v/>
      </c>
      <c r="K72" s="72"/>
      <c r="L72" s="68"/>
      <c r="M72" s="68"/>
      <c r="N72" s="82"/>
      <c r="O72" s="73"/>
    </row>
    <row r="73" spans="1:17" x14ac:dyDescent="0.35">
      <c r="A73" s="75"/>
      <c r="B73" s="68"/>
      <c r="C73" s="68"/>
      <c r="D73" s="68"/>
      <c r="E73" s="70"/>
      <c r="F73" s="71"/>
      <c r="G73" s="83" t="str">
        <f>IF(F73="","",VLOOKUP(EOMONTH(F73,-1)+1,'Variables Macro'!$B$6:$C$330,2,FALSE))</f>
        <v/>
      </c>
      <c r="H73" s="83" t="str">
        <f>IF(F73="","",VLOOKUP(EOMONTH(F73,-1)+1,'Variables Macro'!$B$6:$E$330,4,FALSE))</f>
        <v/>
      </c>
      <c r="I73" s="84" t="str">
        <f t="shared" si="1"/>
        <v/>
      </c>
      <c r="J73" s="84" t="str">
        <f t="shared" si="2"/>
        <v/>
      </c>
      <c r="K73" s="72"/>
      <c r="L73" s="68"/>
      <c r="M73" s="68"/>
      <c r="N73" s="82"/>
      <c r="O73" s="73"/>
    </row>
    <row r="74" spans="1:17" x14ac:dyDescent="0.35">
      <c r="A74" s="75"/>
      <c r="B74" s="68"/>
      <c r="C74" s="68"/>
      <c r="D74" s="70"/>
      <c r="E74" s="68"/>
      <c r="F74" s="71"/>
      <c r="G74" s="83" t="str">
        <f>IF(F74="","",VLOOKUP(EOMONTH(F74,-1)+1,'Variables Macro'!$B$6:$C$330,2,FALSE))</f>
        <v/>
      </c>
      <c r="H74" s="83" t="str">
        <f>IF(F74="","",VLOOKUP(EOMONTH(F74,-1)+1,'Variables Macro'!$B$6:$E$330,4,FALSE))</f>
        <v/>
      </c>
      <c r="I74" s="84" t="str">
        <f t="shared" si="1"/>
        <v/>
      </c>
      <c r="J74" s="84" t="str">
        <f t="shared" si="2"/>
        <v/>
      </c>
      <c r="K74" s="72"/>
      <c r="L74" s="68"/>
      <c r="M74" s="68"/>
      <c r="N74" s="82"/>
      <c r="O74" s="73"/>
    </row>
    <row r="75" spans="1:17" x14ac:dyDescent="0.35">
      <c r="A75" s="75"/>
      <c r="B75" s="68"/>
      <c r="C75" s="68"/>
      <c r="D75" s="70"/>
      <c r="E75" s="68"/>
      <c r="F75" s="71"/>
      <c r="G75" s="83" t="str">
        <f>IF(F75="","",VLOOKUP(EOMONTH(F75,-1)+1,'Variables Macro'!$B$6:$C$330,2,FALSE))</f>
        <v/>
      </c>
      <c r="H75" s="83" t="str">
        <f>IF(F75="","",VLOOKUP(EOMONTH(F75,-1)+1,'Variables Macro'!$B$6:$E$330,4,FALSE))</f>
        <v/>
      </c>
      <c r="I75" s="84" t="str">
        <f t="shared" si="1"/>
        <v/>
      </c>
      <c r="J75" s="84" t="str">
        <f t="shared" si="2"/>
        <v/>
      </c>
      <c r="K75" s="72"/>
      <c r="L75" s="68"/>
      <c r="M75" s="68"/>
      <c r="N75" s="82"/>
      <c r="O75" s="73"/>
    </row>
    <row r="76" spans="1:17" x14ac:dyDescent="0.35">
      <c r="A76" s="75"/>
      <c r="B76" s="68"/>
      <c r="C76" s="68"/>
      <c r="D76" s="70"/>
      <c r="E76" s="68"/>
      <c r="F76" s="71"/>
      <c r="G76" s="83" t="str">
        <f>IF(F76="","",VLOOKUP(EOMONTH(F76,-1)+1,'Variables Macro'!$B$6:$C$330,2,FALSE))</f>
        <v/>
      </c>
      <c r="H76" s="83" t="str">
        <f>IF(F76="","",VLOOKUP(EOMONTH(F76,-1)+1,'Variables Macro'!$B$6:$E$330,4,FALSE))</f>
        <v/>
      </c>
      <c r="I76" s="84" t="str">
        <f t="shared" si="1"/>
        <v/>
      </c>
      <c r="J76" s="84" t="str">
        <f t="shared" si="2"/>
        <v/>
      </c>
      <c r="K76" s="72"/>
      <c r="L76" s="68"/>
      <c r="M76" s="68"/>
      <c r="N76" s="82"/>
      <c r="O76" s="73"/>
    </row>
    <row r="77" spans="1:17" x14ac:dyDescent="0.35">
      <c r="A77" s="75"/>
      <c r="B77" s="68"/>
      <c r="C77" s="68"/>
      <c r="D77" s="70"/>
      <c r="E77" s="68"/>
      <c r="F77" s="71"/>
      <c r="G77" s="83" t="str">
        <f>IF(F77="","",VLOOKUP(EOMONTH(F77,-1)+1,'Variables Macro'!$B$6:$C$330,2,FALSE))</f>
        <v/>
      </c>
      <c r="H77" s="83" t="str">
        <f>IF(F77="","",VLOOKUP(EOMONTH(F77,-1)+1,'Variables Macro'!$B$6:$E$330,4,FALSE))</f>
        <v/>
      </c>
      <c r="I77" s="84" t="str">
        <f t="shared" si="1"/>
        <v/>
      </c>
      <c r="J77" s="84" t="str">
        <f t="shared" si="2"/>
        <v/>
      </c>
      <c r="K77" s="72"/>
      <c r="L77" s="68"/>
      <c r="M77" s="68"/>
      <c r="N77" s="76"/>
      <c r="O77" s="73"/>
    </row>
    <row r="78" spans="1:17" x14ac:dyDescent="0.35">
      <c r="A78" s="75"/>
      <c r="B78" s="68"/>
      <c r="C78" s="68"/>
      <c r="D78" s="68"/>
      <c r="E78" s="68"/>
      <c r="F78" s="71"/>
      <c r="G78" s="83" t="str">
        <f>IF(F78="","",VLOOKUP(EOMONTH(F78,-1)+1,'Variables Macro'!$B$6:$C$330,2,FALSE))</f>
        <v/>
      </c>
      <c r="H78" s="83" t="str">
        <f>IF(F78="","",VLOOKUP(EOMONTH(F78,-1)+1,'Variables Macro'!$B$6:$E$330,4,FALSE))</f>
        <v/>
      </c>
      <c r="I78" s="84" t="str">
        <f t="shared" si="1"/>
        <v/>
      </c>
      <c r="J78" s="84" t="str">
        <f t="shared" si="2"/>
        <v/>
      </c>
      <c r="K78" s="72"/>
      <c r="L78" s="68"/>
      <c r="M78" s="68"/>
      <c r="N78" s="82"/>
      <c r="O78" s="73"/>
    </row>
    <row r="79" spans="1:17" x14ac:dyDescent="0.35">
      <c r="A79" s="75"/>
      <c r="B79" s="68"/>
      <c r="C79" s="68"/>
      <c r="D79" s="70"/>
      <c r="E79" s="68"/>
      <c r="F79" s="71"/>
      <c r="G79" s="83" t="str">
        <f>IF(F79="","",VLOOKUP(EOMONTH(F79,-1)+1,'Variables Macro'!$B$6:$C$330,2,FALSE))</f>
        <v/>
      </c>
      <c r="H79" s="83" t="str">
        <f>IF(F79="","",VLOOKUP(EOMONTH(F79,-1)+1,'Variables Macro'!$B$6:$E$330,4,FALSE))</f>
        <v/>
      </c>
      <c r="I79" s="84" t="str">
        <f t="shared" si="1"/>
        <v/>
      </c>
      <c r="J79" s="84" t="str">
        <f t="shared" si="2"/>
        <v/>
      </c>
      <c r="K79" s="72"/>
      <c r="L79" s="68"/>
      <c r="M79" s="68"/>
      <c r="N79" s="82"/>
      <c r="O79" s="73"/>
    </row>
    <row r="80" spans="1:17" x14ac:dyDescent="0.35">
      <c r="A80" s="75"/>
      <c r="B80" s="68"/>
      <c r="C80" s="68"/>
      <c r="D80" s="70"/>
      <c r="E80" s="68"/>
      <c r="F80" s="71"/>
      <c r="G80" s="83" t="str">
        <f>IF(F80="","",VLOOKUP(EOMONTH(F80,-1)+1,'Variables Macro'!$B$6:$C$330,2,FALSE))</f>
        <v/>
      </c>
      <c r="H80" s="83" t="str">
        <f>IF(F80="","",VLOOKUP(EOMONTH(F80,-1)+1,'Variables Macro'!$B$6:$E$330,4,FALSE))</f>
        <v/>
      </c>
      <c r="I80" s="84" t="str">
        <f t="shared" si="1"/>
        <v/>
      </c>
      <c r="J80" s="84" t="str">
        <f t="shared" si="2"/>
        <v/>
      </c>
      <c r="K80" s="72"/>
      <c r="L80" s="68"/>
      <c r="M80" s="68"/>
      <c r="N80" s="82"/>
      <c r="O80" s="73"/>
    </row>
    <row r="81" spans="1:15" x14ac:dyDescent="0.35">
      <c r="A81" s="75"/>
      <c r="B81" s="68"/>
      <c r="C81" s="68"/>
      <c r="D81" s="70"/>
      <c r="E81" s="68"/>
      <c r="F81" s="71"/>
      <c r="G81" s="83" t="str">
        <f>IF(F81="","",VLOOKUP(EOMONTH(F81,-1)+1,'Variables Macro'!$B$6:$C$330,2,FALSE))</f>
        <v/>
      </c>
      <c r="H81" s="83" t="str">
        <f>IF(F81="","",VLOOKUP(EOMONTH(F81,-1)+1,'Variables Macro'!$B$6:$E$330,4,FALSE))</f>
        <v/>
      </c>
      <c r="I81" s="84" t="str">
        <f t="shared" ref="I81:I107" si="3">IF(D81&gt;0,(D81*($D$11/G81)),"")</f>
        <v/>
      </c>
      <c r="J81" s="84" t="str">
        <f t="shared" ref="J81:J107" si="4">IF(E81&gt;0,(E81*($D$12/H81)),"")</f>
        <v/>
      </c>
      <c r="K81" s="72"/>
      <c r="L81" s="68"/>
      <c r="M81" s="68"/>
      <c r="N81" s="82"/>
      <c r="O81" s="73"/>
    </row>
    <row r="82" spans="1:15" x14ac:dyDescent="0.35">
      <c r="A82" s="75"/>
      <c r="B82" s="68"/>
      <c r="C82" s="68"/>
      <c r="D82" s="70"/>
      <c r="E82" s="68"/>
      <c r="F82" s="71"/>
      <c r="G82" s="83" t="str">
        <f>IF(F82="","",VLOOKUP(EOMONTH(F82,-1)+1,'Variables Macro'!$B$6:$C$330,2,FALSE))</f>
        <v/>
      </c>
      <c r="H82" s="83" t="str">
        <f>IF(F82="","",VLOOKUP(EOMONTH(F82,-1)+1,'Variables Macro'!$B$6:$E$330,4,FALSE))</f>
        <v/>
      </c>
      <c r="I82" s="84" t="str">
        <f t="shared" si="3"/>
        <v/>
      </c>
      <c r="J82" s="84" t="str">
        <f t="shared" si="4"/>
        <v/>
      </c>
      <c r="K82" s="72"/>
      <c r="L82" s="68"/>
      <c r="M82" s="68"/>
      <c r="N82" s="82"/>
      <c r="O82" s="73"/>
    </row>
    <row r="83" spans="1:15" x14ac:dyDescent="0.35">
      <c r="A83" s="75"/>
      <c r="B83" s="68"/>
      <c r="C83" s="68"/>
      <c r="D83" s="70"/>
      <c r="E83" s="68"/>
      <c r="F83" s="71"/>
      <c r="G83" s="83" t="str">
        <f>IF(F83="","",VLOOKUP(EOMONTH(F83,-1)+1,'Variables Macro'!$B$6:$C$330,2,FALSE))</f>
        <v/>
      </c>
      <c r="H83" s="83" t="str">
        <f>IF(F83="","",VLOOKUP(EOMONTH(F83,-1)+1,'Variables Macro'!$B$6:$E$330,4,FALSE))</f>
        <v/>
      </c>
      <c r="I83" s="84" t="str">
        <f t="shared" si="3"/>
        <v/>
      </c>
      <c r="J83" s="84" t="str">
        <f t="shared" si="4"/>
        <v/>
      </c>
      <c r="K83" s="72"/>
      <c r="L83" s="68"/>
      <c r="M83" s="68"/>
      <c r="N83" s="82"/>
      <c r="O83" s="73"/>
    </row>
    <row r="84" spans="1:15" x14ac:dyDescent="0.35">
      <c r="A84" s="75"/>
      <c r="B84" s="68"/>
      <c r="C84" s="68"/>
      <c r="D84" s="70"/>
      <c r="E84" s="68"/>
      <c r="F84" s="71"/>
      <c r="G84" s="83" t="str">
        <f>IF(F84="","",VLOOKUP(EOMONTH(F84,-1)+1,'Variables Macro'!$B$6:$C$330,2,FALSE))</f>
        <v/>
      </c>
      <c r="H84" s="83" t="str">
        <f>IF(F84="","",VLOOKUP(EOMONTH(F84,-1)+1,'Variables Macro'!$B$6:$E$330,4,FALSE))</f>
        <v/>
      </c>
      <c r="I84" s="84" t="str">
        <f t="shared" si="3"/>
        <v/>
      </c>
      <c r="J84" s="84" t="str">
        <f t="shared" si="4"/>
        <v/>
      </c>
      <c r="K84" s="72"/>
      <c r="L84" s="68"/>
      <c r="M84" s="68"/>
      <c r="N84" s="82"/>
      <c r="O84" s="73"/>
    </row>
    <row r="85" spans="1:15" x14ac:dyDescent="0.35">
      <c r="A85" s="75"/>
      <c r="B85" s="68"/>
      <c r="C85" s="68"/>
      <c r="D85" s="70"/>
      <c r="E85" s="68"/>
      <c r="F85" s="71"/>
      <c r="G85" s="83" t="str">
        <f>IF(F85="","",VLOOKUP(EOMONTH(F85,-1)+1,'Variables Macro'!$B$6:$C$330,2,FALSE))</f>
        <v/>
      </c>
      <c r="H85" s="83" t="str">
        <f>IF(F85="","",VLOOKUP(EOMONTH(F85,-1)+1,'Variables Macro'!$B$6:$E$330,4,FALSE))</f>
        <v/>
      </c>
      <c r="I85" s="84" t="str">
        <f t="shared" si="3"/>
        <v/>
      </c>
      <c r="J85" s="84" t="str">
        <f t="shared" si="4"/>
        <v/>
      </c>
      <c r="K85" s="72"/>
      <c r="L85" s="68"/>
      <c r="M85" s="68"/>
      <c r="N85" s="82"/>
      <c r="O85" s="73"/>
    </row>
    <row r="86" spans="1:15" x14ac:dyDescent="0.35">
      <c r="A86" s="75"/>
      <c r="B86" s="68"/>
      <c r="C86" s="68"/>
      <c r="D86" s="70"/>
      <c r="E86" s="68"/>
      <c r="F86" s="71"/>
      <c r="G86" s="83" t="str">
        <f>IF(F86="","",VLOOKUP(EOMONTH(F86,-1)+1,'Variables Macro'!$B$6:$C$330,2,FALSE))</f>
        <v/>
      </c>
      <c r="H86" s="83" t="str">
        <f>IF(F86="","",VLOOKUP(EOMONTH(F86,-1)+1,'Variables Macro'!$B$6:$E$330,4,FALSE))</f>
        <v/>
      </c>
      <c r="I86" s="84" t="str">
        <f t="shared" si="3"/>
        <v/>
      </c>
      <c r="J86" s="84" t="str">
        <f t="shared" si="4"/>
        <v/>
      </c>
      <c r="K86" s="72"/>
      <c r="L86" s="68"/>
      <c r="M86" s="68"/>
      <c r="N86" s="82"/>
      <c r="O86" s="73"/>
    </row>
    <row r="87" spans="1:15" x14ac:dyDescent="0.35">
      <c r="A87" s="75"/>
      <c r="B87" s="68"/>
      <c r="C87" s="68"/>
      <c r="D87" s="70"/>
      <c r="E87" s="68"/>
      <c r="F87" s="71"/>
      <c r="G87" s="83" t="str">
        <f>IF(F87="","",VLOOKUP(EOMONTH(F87,-1)+1,'Variables Macro'!$B$6:$C$330,2,FALSE))</f>
        <v/>
      </c>
      <c r="H87" s="83" t="str">
        <f>IF(F87="","",VLOOKUP(EOMONTH(F87,-1)+1,'Variables Macro'!$B$6:$E$330,4,FALSE))</f>
        <v/>
      </c>
      <c r="I87" s="84" t="str">
        <f t="shared" si="3"/>
        <v/>
      </c>
      <c r="J87" s="84" t="str">
        <f t="shared" si="4"/>
        <v/>
      </c>
      <c r="K87" s="72"/>
      <c r="L87" s="68"/>
      <c r="M87" s="68"/>
      <c r="N87" s="82"/>
      <c r="O87" s="73"/>
    </row>
    <row r="88" spans="1:15" x14ac:dyDescent="0.35">
      <c r="A88" s="75"/>
      <c r="B88" s="68"/>
      <c r="C88" s="68"/>
      <c r="D88" s="70"/>
      <c r="E88" s="68"/>
      <c r="F88" s="71"/>
      <c r="G88" s="83" t="str">
        <f>IF(F88="","",VLOOKUP(EOMONTH(F88,-1)+1,'Variables Macro'!$B$6:$C$330,2,FALSE))</f>
        <v/>
      </c>
      <c r="H88" s="83" t="str">
        <f>IF(F88="","",VLOOKUP(EOMONTH(F88,-1)+1,'Variables Macro'!$B$6:$E$330,4,FALSE))</f>
        <v/>
      </c>
      <c r="I88" s="84" t="str">
        <f t="shared" si="3"/>
        <v/>
      </c>
      <c r="J88" s="84" t="str">
        <f t="shared" si="4"/>
        <v/>
      </c>
      <c r="K88" s="72"/>
      <c r="L88" s="68"/>
      <c r="M88" s="68"/>
      <c r="N88" s="82"/>
      <c r="O88" s="73"/>
    </row>
    <row r="89" spans="1:15" x14ac:dyDescent="0.35">
      <c r="A89" s="75"/>
      <c r="B89" s="68"/>
      <c r="C89" s="68"/>
      <c r="D89" s="70"/>
      <c r="E89" s="68"/>
      <c r="F89" s="71"/>
      <c r="G89" s="83" t="str">
        <f>IF(F89="","",VLOOKUP(EOMONTH(F89,-1)+1,'Variables Macro'!$B$6:$C$330,2,FALSE))</f>
        <v/>
      </c>
      <c r="H89" s="83" t="str">
        <f>IF(F89="","",VLOOKUP(EOMONTH(F89,-1)+1,'Variables Macro'!$B$6:$E$330,4,FALSE))</f>
        <v/>
      </c>
      <c r="I89" s="84" t="str">
        <f t="shared" si="3"/>
        <v/>
      </c>
      <c r="J89" s="84" t="str">
        <f t="shared" si="4"/>
        <v/>
      </c>
      <c r="K89" s="72"/>
      <c r="L89" s="68"/>
      <c r="M89" s="68"/>
      <c r="N89" s="82"/>
      <c r="O89" s="73"/>
    </row>
    <row r="90" spans="1:15" x14ac:dyDescent="0.35">
      <c r="A90" s="75"/>
      <c r="B90" s="68"/>
      <c r="C90" s="68"/>
      <c r="D90" s="70"/>
      <c r="E90" s="68"/>
      <c r="F90" s="71"/>
      <c r="G90" s="83" t="str">
        <f>IF(F90="","",VLOOKUP(EOMONTH(F90,-1)+1,'Variables Macro'!$B$6:$C$330,2,FALSE))</f>
        <v/>
      </c>
      <c r="H90" s="83" t="str">
        <f>IF(F90="","",VLOOKUP(EOMONTH(F90,-1)+1,'Variables Macro'!$B$6:$E$330,4,FALSE))</f>
        <v/>
      </c>
      <c r="I90" s="84" t="str">
        <f t="shared" si="3"/>
        <v/>
      </c>
      <c r="J90" s="84" t="str">
        <f t="shared" si="4"/>
        <v/>
      </c>
      <c r="K90" s="72"/>
      <c r="L90" s="68"/>
      <c r="M90" s="68"/>
      <c r="N90" s="82"/>
      <c r="O90" s="73"/>
    </row>
    <row r="91" spans="1:15" x14ac:dyDescent="0.35">
      <c r="A91" s="75"/>
      <c r="B91" s="68"/>
      <c r="C91" s="68"/>
      <c r="D91" s="70"/>
      <c r="E91" s="68"/>
      <c r="F91" s="71"/>
      <c r="G91" s="83" t="str">
        <f>IF(F91="","",VLOOKUP(EOMONTH(F91,-1)+1,'Variables Macro'!$B$6:$C$330,2,FALSE))</f>
        <v/>
      </c>
      <c r="H91" s="83" t="str">
        <f>IF(F91="","",VLOOKUP(EOMONTH(F91,-1)+1,'Variables Macro'!$B$6:$E$330,4,FALSE))</f>
        <v/>
      </c>
      <c r="I91" s="84" t="str">
        <f t="shared" si="3"/>
        <v/>
      </c>
      <c r="J91" s="84" t="str">
        <f t="shared" si="4"/>
        <v/>
      </c>
      <c r="K91" s="72"/>
      <c r="L91" s="68"/>
      <c r="M91" s="68"/>
      <c r="N91" s="82"/>
      <c r="O91" s="73"/>
    </row>
    <row r="92" spans="1:15" x14ac:dyDescent="0.35">
      <c r="A92" s="75"/>
      <c r="B92" s="68"/>
      <c r="C92" s="68"/>
      <c r="D92" s="70"/>
      <c r="E92" s="68"/>
      <c r="F92" s="71"/>
      <c r="G92" s="83" t="str">
        <f>IF(F92="","",VLOOKUP(EOMONTH(F92,-1)+1,'Variables Macro'!$B$6:$C$330,2,FALSE))</f>
        <v/>
      </c>
      <c r="H92" s="83" t="str">
        <f>IF(F92="","",VLOOKUP(EOMONTH(F92,-1)+1,'Variables Macro'!$B$6:$E$330,4,FALSE))</f>
        <v/>
      </c>
      <c r="I92" s="84" t="str">
        <f t="shared" si="3"/>
        <v/>
      </c>
      <c r="J92" s="84" t="str">
        <f t="shared" si="4"/>
        <v/>
      </c>
      <c r="K92" s="72"/>
      <c r="L92" s="68"/>
      <c r="M92" s="68"/>
      <c r="N92" s="82"/>
      <c r="O92" s="73"/>
    </row>
    <row r="93" spans="1:15" x14ac:dyDescent="0.35">
      <c r="A93" s="75"/>
      <c r="B93" s="68"/>
      <c r="C93" s="68"/>
      <c r="D93" s="70"/>
      <c r="E93" s="68"/>
      <c r="F93" s="71"/>
      <c r="G93" s="83" t="str">
        <f>IF(F93="","",VLOOKUP(EOMONTH(F93,-1)+1,'Variables Macro'!$B$6:$C$330,2,FALSE))</f>
        <v/>
      </c>
      <c r="H93" s="83" t="str">
        <f>IF(F93="","",VLOOKUP(EOMONTH(F93,-1)+1,'Variables Macro'!$B$6:$E$330,4,FALSE))</f>
        <v/>
      </c>
      <c r="I93" s="84" t="str">
        <f t="shared" si="3"/>
        <v/>
      </c>
      <c r="J93" s="84" t="str">
        <f t="shared" si="4"/>
        <v/>
      </c>
      <c r="K93" s="72"/>
      <c r="L93" s="68"/>
      <c r="M93" s="68"/>
      <c r="N93" s="82"/>
      <c r="O93" s="73"/>
    </row>
    <row r="94" spans="1:15" x14ac:dyDescent="0.35">
      <c r="A94" s="75"/>
      <c r="B94" s="68"/>
      <c r="C94" s="68"/>
      <c r="D94" s="70"/>
      <c r="E94" s="68"/>
      <c r="F94" s="71"/>
      <c r="G94" s="83" t="str">
        <f>IF(F94="","",VLOOKUP(EOMONTH(F94,-1)+1,'Variables Macro'!$B$6:$C$330,2,FALSE))</f>
        <v/>
      </c>
      <c r="H94" s="83" t="str">
        <f>IF(F94="","",VLOOKUP(EOMONTH(F94,-1)+1,'Variables Macro'!$B$6:$E$330,4,FALSE))</f>
        <v/>
      </c>
      <c r="I94" s="84" t="str">
        <f t="shared" si="3"/>
        <v/>
      </c>
      <c r="J94" s="84" t="str">
        <f t="shared" si="4"/>
        <v/>
      </c>
      <c r="K94" s="72"/>
      <c r="L94" s="68"/>
      <c r="M94" s="68"/>
      <c r="N94" s="82"/>
      <c r="O94" s="73"/>
    </row>
    <row r="95" spans="1:15" x14ac:dyDescent="0.35">
      <c r="A95" s="75"/>
      <c r="B95" s="68"/>
      <c r="C95" s="68"/>
      <c r="D95" s="70"/>
      <c r="E95" s="68"/>
      <c r="F95" s="71"/>
      <c r="G95" s="83" t="str">
        <f>IF(F95="","",VLOOKUP(EOMONTH(F95,-1)+1,'Variables Macro'!$B$6:$C$330,2,FALSE))</f>
        <v/>
      </c>
      <c r="H95" s="83" t="str">
        <f>IF(F95="","",VLOOKUP(EOMONTH(F95,-1)+1,'Variables Macro'!$B$6:$E$330,4,FALSE))</f>
        <v/>
      </c>
      <c r="I95" s="84" t="str">
        <f t="shared" si="3"/>
        <v/>
      </c>
      <c r="J95" s="84" t="str">
        <f t="shared" si="4"/>
        <v/>
      </c>
      <c r="K95" s="72"/>
      <c r="L95" s="68"/>
      <c r="M95" s="68"/>
      <c r="N95" s="82"/>
      <c r="O95" s="73"/>
    </row>
    <row r="96" spans="1:15" x14ac:dyDescent="0.35">
      <c r="A96" s="75"/>
      <c r="B96" s="68"/>
      <c r="C96" s="68"/>
      <c r="D96" s="70"/>
      <c r="E96" s="68"/>
      <c r="F96" s="71"/>
      <c r="G96" s="83" t="str">
        <f>IF(F96="","",VLOOKUP(EOMONTH(F96,-1)+1,'Variables Macro'!$B$6:$C$330,2,FALSE))</f>
        <v/>
      </c>
      <c r="H96" s="83" t="str">
        <f>IF(F96="","",VLOOKUP(EOMONTH(F96,-1)+1,'Variables Macro'!$B$6:$E$330,4,FALSE))</f>
        <v/>
      </c>
      <c r="I96" s="84" t="str">
        <f t="shared" si="3"/>
        <v/>
      </c>
      <c r="J96" s="84" t="str">
        <f t="shared" si="4"/>
        <v/>
      </c>
      <c r="K96" s="72"/>
      <c r="L96" s="68"/>
      <c r="M96" s="68"/>
      <c r="N96" s="82"/>
      <c r="O96" s="73"/>
    </row>
    <row r="97" spans="1:15" x14ac:dyDescent="0.35">
      <c r="A97" s="75"/>
      <c r="B97" s="68"/>
      <c r="C97" s="68"/>
      <c r="D97" s="70"/>
      <c r="E97" s="68"/>
      <c r="F97" s="71"/>
      <c r="G97" s="83" t="str">
        <f>IF(F97="","",VLOOKUP(EOMONTH(F97,-1)+1,'Variables Macro'!$B$6:$C$330,2,FALSE))</f>
        <v/>
      </c>
      <c r="H97" s="83" t="str">
        <f>IF(F97="","",VLOOKUP(EOMONTH(F97,-1)+1,'Variables Macro'!$B$6:$E$330,4,FALSE))</f>
        <v/>
      </c>
      <c r="I97" s="84" t="str">
        <f t="shared" si="3"/>
        <v/>
      </c>
      <c r="J97" s="84" t="str">
        <f t="shared" si="4"/>
        <v/>
      </c>
      <c r="K97" s="72"/>
      <c r="L97" s="68"/>
      <c r="M97" s="68"/>
      <c r="N97" s="82"/>
      <c r="O97" s="73"/>
    </row>
    <row r="98" spans="1:15" x14ac:dyDescent="0.35">
      <c r="A98" s="75"/>
      <c r="B98" s="68"/>
      <c r="C98" s="68"/>
      <c r="D98" s="70"/>
      <c r="E98" s="68"/>
      <c r="F98" s="71"/>
      <c r="G98" s="83" t="str">
        <f>IF(F98="","",VLOOKUP(EOMONTH(F98,-1)+1,'Variables Macro'!$B$6:$C$330,2,FALSE))</f>
        <v/>
      </c>
      <c r="H98" s="83" t="str">
        <f>IF(F98="","",VLOOKUP(EOMONTH(F98,-1)+1,'Variables Macro'!$B$6:$E$330,4,FALSE))</f>
        <v/>
      </c>
      <c r="I98" s="84" t="str">
        <f t="shared" si="3"/>
        <v/>
      </c>
      <c r="J98" s="84" t="str">
        <f t="shared" si="4"/>
        <v/>
      </c>
      <c r="K98" s="72"/>
      <c r="L98" s="68"/>
      <c r="M98" s="68"/>
      <c r="N98" s="82"/>
      <c r="O98" s="73"/>
    </row>
    <row r="99" spans="1:15" x14ac:dyDescent="0.35">
      <c r="A99" s="75"/>
      <c r="B99" s="68"/>
      <c r="C99" s="68"/>
      <c r="D99" s="70"/>
      <c r="E99" s="68"/>
      <c r="F99" s="71"/>
      <c r="G99" s="83" t="str">
        <f>IF(F99="","",VLOOKUP(EOMONTH(F99,-1)+1,'Variables Macro'!$B$6:$C$330,2,FALSE))</f>
        <v/>
      </c>
      <c r="H99" s="83" t="str">
        <f>IF(F99="","",VLOOKUP(EOMONTH(F99,-1)+1,'Variables Macro'!$B$6:$E$330,4,FALSE))</f>
        <v/>
      </c>
      <c r="I99" s="84" t="str">
        <f t="shared" si="3"/>
        <v/>
      </c>
      <c r="J99" s="84" t="str">
        <f t="shared" si="4"/>
        <v/>
      </c>
      <c r="K99" s="72"/>
      <c r="L99" s="68"/>
      <c r="M99" s="68"/>
      <c r="N99" s="82"/>
      <c r="O99" s="73"/>
    </row>
    <row r="100" spans="1:15" x14ac:dyDescent="0.35">
      <c r="A100" s="75"/>
      <c r="B100" s="68"/>
      <c r="C100" s="68"/>
      <c r="D100" s="70"/>
      <c r="E100" s="68"/>
      <c r="F100" s="71"/>
      <c r="G100" s="83" t="str">
        <f>IF(F100="","",VLOOKUP(EOMONTH(F100,-1)+1,'Variables Macro'!$B$6:$C$330,2,FALSE))</f>
        <v/>
      </c>
      <c r="H100" s="83" t="str">
        <f>IF(F100="","",VLOOKUP(EOMONTH(F100,-1)+1,'Variables Macro'!$B$6:$E$330,4,FALSE))</f>
        <v/>
      </c>
      <c r="I100" s="84" t="str">
        <f t="shared" si="3"/>
        <v/>
      </c>
      <c r="J100" s="84" t="str">
        <f t="shared" si="4"/>
        <v/>
      </c>
      <c r="K100" s="72"/>
      <c r="L100" s="68"/>
      <c r="M100" s="68"/>
      <c r="N100" s="82"/>
      <c r="O100" s="73"/>
    </row>
    <row r="101" spans="1:15" x14ac:dyDescent="0.35">
      <c r="A101" s="75"/>
      <c r="B101" s="68"/>
      <c r="C101" s="68"/>
      <c r="D101" s="70"/>
      <c r="E101" s="70"/>
      <c r="F101" s="71"/>
      <c r="G101" s="83" t="str">
        <f>IF(F101="","",VLOOKUP(EOMONTH(F101,-1)+1,'Variables Macro'!$B$6:$C$330,2,FALSE))</f>
        <v/>
      </c>
      <c r="H101" s="83" t="str">
        <f>IF(F101="","",VLOOKUP(EOMONTH(F101,-1)+1,'Variables Macro'!$B$6:$E$330,4,FALSE))</f>
        <v/>
      </c>
      <c r="I101" s="84" t="str">
        <f t="shared" si="3"/>
        <v/>
      </c>
      <c r="J101" s="84" t="str">
        <f t="shared" si="4"/>
        <v/>
      </c>
      <c r="K101" s="72"/>
      <c r="L101" s="68"/>
      <c r="M101" s="68"/>
      <c r="N101" s="75"/>
      <c r="O101" s="73"/>
    </row>
    <row r="102" spans="1:15" x14ac:dyDescent="0.35">
      <c r="A102" s="75"/>
      <c r="B102" s="68"/>
      <c r="C102" s="68"/>
      <c r="D102" s="70"/>
      <c r="E102" s="70"/>
      <c r="F102" s="71"/>
      <c r="G102" s="83" t="str">
        <f>IF(F102="","",VLOOKUP(EOMONTH(F102,-1)+1,'Variables Macro'!$B$6:$C$330,2,FALSE))</f>
        <v/>
      </c>
      <c r="H102" s="83" t="str">
        <f>IF(F102="","",VLOOKUP(EOMONTH(F102,-1)+1,'Variables Macro'!$B$6:$E$330,4,FALSE))</f>
        <v/>
      </c>
      <c r="I102" s="84" t="str">
        <f t="shared" si="3"/>
        <v/>
      </c>
      <c r="J102" s="84" t="str">
        <f t="shared" si="4"/>
        <v/>
      </c>
      <c r="K102" s="72"/>
      <c r="L102" s="68"/>
      <c r="M102" s="68"/>
      <c r="N102" s="75"/>
      <c r="O102" s="73"/>
    </row>
    <row r="103" spans="1:15" x14ac:dyDescent="0.35">
      <c r="A103" s="75"/>
      <c r="B103" s="68"/>
      <c r="C103" s="68"/>
      <c r="D103" s="70"/>
      <c r="E103" s="70"/>
      <c r="F103" s="71"/>
      <c r="G103" s="83" t="str">
        <f>IF(F103="","",VLOOKUP(EOMONTH(F103,-1)+1,'Variables Macro'!$B$6:$C$330,2,FALSE))</f>
        <v/>
      </c>
      <c r="H103" s="83" t="str">
        <f>IF(F103="","",VLOOKUP(EOMONTH(F103,-1)+1,'Variables Macro'!$B$6:$E$330,4,FALSE))</f>
        <v/>
      </c>
      <c r="I103" s="84" t="str">
        <f t="shared" si="3"/>
        <v/>
      </c>
      <c r="J103" s="84" t="str">
        <f t="shared" si="4"/>
        <v/>
      </c>
      <c r="K103" s="72"/>
      <c r="L103" s="68"/>
      <c r="M103" s="68"/>
      <c r="N103" s="75"/>
      <c r="O103" s="73"/>
    </row>
    <row r="104" spans="1:15" x14ac:dyDescent="0.35">
      <c r="A104" s="75"/>
      <c r="B104" s="68"/>
      <c r="C104" s="68"/>
      <c r="D104" s="70"/>
      <c r="E104" s="70"/>
      <c r="F104" s="71"/>
      <c r="G104" s="83" t="str">
        <f>IF(F104="","",VLOOKUP(EOMONTH(F104,-1)+1,'Variables Macro'!$B$6:$C$330,2,FALSE))</f>
        <v/>
      </c>
      <c r="H104" s="83" t="str">
        <f>IF(F104="","",VLOOKUP(EOMONTH(F104,-1)+1,'Variables Macro'!$B$6:$E$330,4,FALSE))</f>
        <v/>
      </c>
      <c r="I104" s="84" t="str">
        <f t="shared" si="3"/>
        <v/>
      </c>
      <c r="J104" s="84" t="str">
        <f t="shared" si="4"/>
        <v/>
      </c>
      <c r="K104" s="72"/>
      <c r="L104" s="68"/>
      <c r="M104" s="68"/>
      <c r="N104" s="75"/>
      <c r="O104" s="73"/>
    </row>
    <row r="105" spans="1:15" x14ac:dyDescent="0.35">
      <c r="A105" s="75"/>
      <c r="B105" s="68"/>
      <c r="C105" s="68"/>
      <c r="D105" s="70"/>
      <c r="E105" s="70"/>
      <c r="F105" s="71"/>
      <c r="G105" s="83" t="str">
        <f>IF(F105="","",VLOOKUP(EOMONTH(F105,-1)+1,'Variables Macro'!$B$6:$C$330,2,FALSE))</f>
        <v/>
      </c>
      <c r="H105" s="83" t="str">
        <f>IF(F105="","",VLOOKUP(EOMONTH(F105,-1)+1,'Variables Macro'!$B$6:$E$330,4,FALSE))</f>
        <v/>
      </c>
      <c r="I105" s="84" t="str">
        <f t="shared" si="3"/>
        <v/>
      </c>
      <c r="J105" s="84" t="str">
        <f t="shared" si="4"/>
        <v/>
      </c>
      <c r="K105" s="72"/>
      <c r="L105" s="68"/>
      <c r="M105" s="68"/>
      <c r="N105" s="75"/>
      <c r="O105" s="73"/>
    </row>
    <row r="106" spans="1:15" x14ac:dyDescent="0.35">
      <c r="A106" s="75"/>
      <c r="B106" s="68"/>
      <c r="C106" s="68"/>
      <c r="D106" s="70"/>
      <c r="E106" s="70"/>
      <c r="F106" s="71"/>
      <c r="G106" s="83" t="str">
        <f>IF(F106="","",VLOOKUP(EOMONTH(F106,-1)+1,'Variables Macro'!$B$6:$C$330,2,FALSE))</f>
        <v/>
      </c>
      <c r="H106" s="83" t="str">
        <f>IF(F106="","",VLOOKUP(EOMONTH(F106,-1)+1,'Variables Macro'!$B$6:$E$330,4,FALSE))</f>
        <v/>
      </c>
      <c r="I106" s="84" t="str">
        <f t="shared" si="3"/>
        <v/>
      </c>
      <c r="J106" s="84" t="str">
        <f t="shared" si="4"/>
        <v/>
      </c>
      <c r="K106" s="72"/>
      <c r="L106" s="68"/>
      <c r="M106" s="68"/>
      <c r="N106" s="75"/>
      <c r="O106" s="73"/>
    </row>
    <row r="107" spans="1:15" x14ac:dyDescent="0.35">
      <c r="A107" s="75"/>
      <c r="B107" s="68"/>
      <c r="C107" s="68"/>
      <c r="D107" s="70"/>
      <c r="E107" s="70"/>
      <c r="F107" s="71"/>
      <c r="G107" s="83" t="str">
        <f>IF(F107="","",VLOOKUP(EOMONTH(F107,-1)+1,'Variables Macro'!$B$6:$C$330,2,FALSE))</f>
        <v/>
      </c>
      <c r="H107" s="83" t="str">
        <f>IF(F107="","",VLOOKUP(EOMONTH(F107,-1)+1,'Variables Macro'!$B$6:$E$330,4,FALSE))</f>
        <v/>
      </c>
      <c r="I107" s="84" t="str">
        <f t="shared" si="3"/>
        <v/>
      </c>
      <c r="J107" s="84" t="str">
        <f t="shared" si="4"/>
        <v/>
      </c>
      <c r="K107" s="72"/>
      <c r="L107" s="68"/>
      <c r="M107" s="68"/>
      <c r="N107" s="68"/>
      <c r="O107" s="73"/>
    </row>
  </sheetData>
  <autoFilter ref="A15:R107" xr:uid="{00000000-0009-0000-0000-000000000000}"/>
  <mergeCells count="1">
    <mergeCell ref="A2:O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BE5C-9F44-4D94-9FEA-4B3B575D8C8B}">
  <dimension ref="A2:Z378"/>
  <sheetViews>
    <sheetView tabSelected="1" zoomScaleNormal="100" workbookViewId="0">
      <pane ySplit="6" topLeftCell="A332" activePane="bottomLeft" state="frozen"/>
      <selection activeCell="B1" sqref="B1"/>
      <selection pane="bottomLeft" activeCell="F354" sqref="F354"/>
    </sheetView>
  </sheetViews>
  <sheetFormatPr baseColWidth="10" defaultColWidth="0" defaultRowHeight="18" x14ac:dyDescent="0.35"/>
  <cols>
    <col min="1" max="1" width="4.7109375" style="4" customWidth="1"/>
    <col min="2" max="2" width="18.42578125" style="8" bestFit="1" customWidth="1"/>
    <col min="3" max="3" width="11.5703125" style="8" customWidth="1"/>
    <col min="4" max="4" width="13.7109375" style="8" customWidth="1"/>
    <col min="5" max="10" width="11.5703125" style="4" customWidth="1"/>
    <col min="11" max="11" width="13.5703125" style="4" customWidth="1"/>
    <col min="12" max="12" width="15.28515625" style="4" customWidth="1"/>
    <col min="13" max="13" width="16" style="4" customWidth="1"/>
    <col min="14" max="14" width="11.5703125" style="4" customWidth="1"/>
    <col min="15" max="15" width="15.85546875" style="4" customWidth="1"/>
    <col min="16" max="26" width="0" style="4" hidden="1" customWidth="1"/>
    <col min="27" max="16384" width="11.5703125" style="4" hidden="1"/>
  </cols>
  <sheetData>
    <row r="2" spans="1:15" ht="24" customHeight="1" x14ac:dyDescent="0.4">
      <c r="B2" s="91" t="s">
        <v>16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24" x14ac:dyDescent="0.45">
      <c r="I3" s="9"/>
      <c r="J3" s="9"/>
      <c r="K3" s="9"/>
      <c r="L3" s="9"/>
      <c r="M3" s="9"/>
      <c r="N3" s="9"/>
    </row>
    <row r="4" spans="1:15" ht="4.1500000000000004" customHeight="1" x14ac:dyDescent="0.35">
      <c r="A4" s="30"/>
      <c r="B4" s="31"/>
      <c r="C4" s="31"/>
      <c r="D4" s="31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5" ht="27" x14ac:dyDescent="0.35">
      <c r="A6" s="32">
        <v>3</v>
      </c>
      <c r="B6" s="10" t="s">
        <v>10</v>
      </c>
      <c r="C6" s="10" t="s">
        <v>5</v>
      </c>
      <c r="D6" s="10" t="s">
        <v>17</v>
      </c>
      <c r="E6" s="10" t="s">
        <v>51</v>
      </c>
      <c r="F6" s="11"/>
      <c r="G6" s="11"/>
      <c r="H6" s="11"/>
      <c r="I6" s="11"/>
      <c r="N6" s="12">
        <f>M6-K6</f>
        <v>0</v>
      </c>
    </row>
    <row r="7" spans="1:15" x14ac:dyDescent="0.35">
      <c r="B7" s="13">
        <v>34700</v>
      </c>
      <c r="C7" s="14">
        <v>15.3769909442995</v>
      </c>
      <c r="D7" s="15">
        <v>5.5842000000000001</v>
      </c>
      <c r="E7" s="15"/>
      <c r="F7" s="11"/>
      <c r="G7" s="11"/>
      <c r="H7" s="11"/>
      <c r="I7" s="11"/>
      <c r="N7" s="12"/>
    </row>
    <row r="8" spans="1:15" x14ac:dyDescent="0.35">
      <c r="B8" s="13">
        <v>34731</v>
      </c>
      <c r="C8" s="14">
        <v>16.0287073487094</v>
      </c>
      <c r="D8" s="15">
        <v>5.6642999999999999</v>
      </c>
      <c r="E8" s="15"/>
      <c r="F8" s="11"/>
      <c r="G8" s="11"/>
      <c r="H8" s="11"/>
      <c r="I8" s="11"/>
      <c r="N8" s="12"/>
    </row>
    <row r="9" spans="1:15" x14ac:dyDescent="0.35">
      <c r="B9" s="16">
        <v>34759</v>
      </c>
      <c r="C9" s="14">
        <v>16.973617202950098</v>
      </c>
      <c r="D9" s="15">
        <v>6.7339000000000002</v>
      </c>
      <c r="E9" s="15"/>
      <c r="F9" s="11"/>
      <c r="G9" s="11"/>
      <c r="H9" s="11"/>
      <c r="I9" s="11"/>
      <c r="N9" s="12"/>
    </row>
    <row r="10" spans="1:15" x14ac:dyDescent="0.35">
      <c r="B10" s="16">
        <v>34790</v>
      </c>
      <c r="C10" s="14">
        <v>18.326133255311301</v>
      </c>
      <c r="D10" s="15">
        <v>6.2506000000000004</v>
      </c>
      <c r="E10" s="15"/>
      <c r="F10" s="11"/>
      <c r="G10" s="11"/>
      <c r="H10" s="11"/>
      <c r="I10" s="11"/>
      <c r="N10" s="12"/>
    </row>
    <row r="11" spans="1:15" x14ac:dyDescent="0.35">
      <c r="B11" s="16">
        <v>34820</v>
      </c>
      <c r="C11" s="14">
        <v>19.092090190991801</v>
      </c>
      <c r="D11" s="15">
        <v>5.9798999999999998</v>
      </c>
      <c r="E11" s="15"/>
      <c r="F11" s="11"/>
      <c r="G11" s="11"/>
      <c r="H11" s="11"/>
      <c r="I11" s="11"/>
      <c r="N11" s="12"/>
    </row>
    <row r="12" spans="1:15" x14ac:dyDescent="0.35">
      <c r="B12" s="16">
        <v>34851</v>
      </c>
      <c r="C12" s="14">
        <v>19.698024268685</v>
      </c>
      <c r="D12" s="15">
        <v>6.2232000000000003</v>
      </c>
      <c r="E12" s="15"/>
      <c r="F12" s="11"/>
      <c r="G12" s="11"/>
      <c r="H12" s="11"/>
      <c r="I12" s="11"/>
      <c r="N12" s="12"/>
    </row>
    <row r="13" spans="1:15" x14ac:dyDescent="0.35">
      <c r="B13" s="16">
        <v>34881</v>
      </c>
      <c r="C13" s="14">
        <v>20.099588355293999</v>
      </c>
      <c r="D13" s="15">
        <v>6.1319999999999997</v>
      </c>
      <c r="E13" s="15"/>
      <c r="F13" s="11"/>
      <c r="G13" s="11"/>
      <c r="H13" s="11"/>
      <c r="I13" s="11"/>
      <c r="N13" s="12"/>
    </row>
    <row r="14" spans="1:15" x14ac:dyDescent="0.35">
      <c r="B14" s="16">
        <v>34912</v>
      </c>
      <c r="C14" s="14">
        <v>20.432981265710101</v>
      </c>
      <c r="D14" s="15">
        <v>6.1985000000000001</v>
      </c>
      <c r="E14" s="15"/>
      <c r="F14" s="11"/>
      <c r="G14" s="11"/>
      <c r="H14" s="11"/>
      <c r="I14" s="11"/>
      <c r="N14" s="12"/>
    </row>
    <row r="15" spans="1:15" x14ac:dyDescent="0.35">
      <c r="B15" s="16">
        <v>34943</v>
      </c>
      <c r="C15" s="14">
        <v>20.8556425301303</v>
      </c>
      <c r="D15" s="15">
        <v>6.3079999999999998</v>
      </c>
      <c r="E15" s="15"/>
      <c r="F15" s="11"/>
      <c r="G15" s="11"/>
      <c r="H15" s="11"/>
      <c r="I15" s="11"/>
      <c r="N15" s="12"/>
    </row>
    <row r="16" spans="1:15" x14ac:dyDescent="0.35">
      <c r="B16" s="16">
        <v>34973</v>
      </c>
      <c r="C16" s="14">
        <v>21.284762116614601</v>
      </c>
      <c r="D16" s="15">
        <v>6.7152000000000003</v>
      </c>
      <c r="E16" s="15"/>
      <c r="F16" s="11"/>
      <c r="G16" s="11"/>
      <c r="H16" s="11"/>
      <c r="I16" s="11"/>
      <c r="N16" s="12"/>
    </row>
    <row r="17" spans="2:14" x14ac:dyDescent="0.35">
      <c r="B17" s="16">
        <v>35004</v>
      </c>
      <c r="C17" s="14">
        <v>21.809608384347801</v>
      </c>
      <c r="D17" s="15">
        <v>7.6856</v>
      </c>
      <c r="E17" s="15"/>
      <c r="F17" s="11"/>
      <c r="G17" s="11"/>
      <c r="H17" s="11"/>
      <c r="I17" s="11"/>
      <c r="N17" s="12"/>
    </row>
    <row r="18" spans="2:14" x14ac:dyDescent="0.35">
      <c r="B18" s="16">
        <v>35034</v>
      </c>
      <c r="C18" s="14">
        <v>22.520167271191902</v>
      </c>
      <c r="D18" s="15">
        <v>7.6706000000000003</v>
      </c>
      <c r="E18" s="15"/>
      <c r="F18" s="11"/>
      <c r="G18" s="11"/>
      <c r="H18" s="11"/>
      <c r="I18" s="11"/>
      <c r="N18" s="12"/>
    </row>
    <row r="19" spans="2:14" x14ac:dyDescent="0.35">
      <c r="B19" s="16">
        <v>35065</v>
      </c>
      <c r="C19" s="14">
        <v>23.3297537612935</v>
      </c>
      <c r="D19" s="15">
        <v>7.4904999999999999</v>
      </c>
      <c r="E19" s="15"/>
      <c r="F19" s="11"/>
      <c r="G19" s="11"/>
      <c r="H19" s="11"/>
      <c r="I19" s="11"/>
      <c r="N19" s="12"/>
    </row>
    <row r="20" spans="2:14" x14ac:dyDescent="0.35">
      <c r="B20" s="16">
        <v>35096</v>
      </c>
      <c r="C20" s="14">
        <v>23.8742620287622</v>
      </c>
      <c r="D20" s="15">
        <v>7.5136000000000003</v>
      </c>
      <c r="E20" s="15"/>
      <c r="F20" s="11"/>
      <c r="G20" s="11"/>
      <c r="H20" s="11"/>
      <c r="I20" s="11"/>
      <c r="N20" s="12"/>
    </row>
    <row r="21" spans="2:14" x14ac:dyDescent="0.35">
      <c r="B21" s="16">
        <v>35125</v>
      </c>
      <c r="C21" s="14">
        <v>24.399825880353401</v>
      </c>
      <c r="D21" s="15">
        <v>7.5732999999999997</v>
      </c>
      <c r="E21" s="15"/>
      <c r="F21" s="11"/>
      <c r="G21" s="11"/>
      <c r="H21" s="11"/>
      <c r="I21" s="11"/>
      <c r="N21" s="12"/>
    </row>
    <row r="22" spans="2:14" x14ac:dyDescent="0.35">
      <c r="B22" s="16">
        <v>35156</v>
      </c>
      <c r="C22" s="14">
        <v>25.0934496172036</v>
      </c>
      <c r="D22" s="15">
        <v>7.4663000000000004</v>
      </c>
      <c r="E22" s="15"/>
      <c r="F22" s="11"/>
      <c r="G22" s="11"/>
      <c r="H22" s="11"/>
      <c r="I22" s="11"/>
      <c r="N22" s="12"/>
    </row>
    <row r="23" spans="2:14" x14ac:dyDescent="0.35">
      <c r="B23" s="16">
        <v>35186</v>
      </c>
      <c r="C23" s="14">
        <v>25.550842302962199</v>
      </c>
      <c r="D23" s="15">
        <v>7.4337999999999997</v>
      </c>
      <c r="E23" s="15"/>
      <c r="F23" s="11"/>
      <c r="G23" s="11"/>
      <c r="H23" s="11"/>
      <c r="I23" s="11"/>
      <c r="N23" s="12"/>
    </row>
    <row r="24" spans="2:14" x14ac:dyDescent="0.35">
      <c r="B24" s="16">
        <v>35217</v>
      </c>
      <c r="C24" s="14">
        <v>25.966901728547398</v>
      </c>
      <c r="D24" s="15">
        <v>7.5522999999999998</v>
      </c>
      <c r="E24" s="15"/>
      <c r="F24" s="11"/>
      <c r="G24" s="11"/>
      <c r="H24" s="11"/>
      <c r="I24" s="11"/>
      <c r="N24" s="12"/>
    </row>
    <row r="25" spans="2:14" x14ac:dyDescent="0.35">
      <c r="B25" s="16">
        <v>35247</v>
      </c>
      <c r="C25" s="14">
        <v>26.336030688063399</v>
      </c>
      <c r="D25" s="15">
        <v>7.6203000000000003</v>
      </c>
      <c r="E25" s="15"/>
      <c r="F25" s="11"/>
      <c r="G25" s="11"/>
      <c r="H25" s="11"/>
      <c r="I25" s="11"/>
      <c r="N25" s="12"/>
    </row>
    <row r="26" spans="2:14" x14ac:dyDescent="0.35">
      <c r="B26" s="16">
        <v>35278</v>
      </c>
      <c r="C26" s="14">
        <v>26.6860717149303</v>
      </c>
      <c r="D26" s="15">
        <v>7.5118</v>
      </c>
      <c r="E26" s="15"/>
      <c r="F26" s="11"/>
      <c r="G26" s="11"/>
      <c r="H26" s="11"/>
      <c r="I26" s="11"/>
      <c r="N26" s="12"/>
    </row>
    <row r="27" spans="2:14" x14ac:dyDescent="0.35">
      <c r="B27" s="16">
        <v>35309</v>
      </c>
      <c r="C27" s="14">
        <v>27.1127514903968</v>
      </c>
      <c r="D27" s="15">
        <v>7.5456000000000003</v>
      </c>
      <c r="E27" s="15"/>
      <c r="F27" s="11"/>
      <c r="G27" s="11"/>
      <c r="H27" s="11"/>
      <c r="I27" s="11"/>
      <c r="N27" s="12"/>
    </row>
    <row r="28" spans="2:14" x14ac:dyDescent="0.35">
      <c r="B28" s="16">
        <v>35339</v>
      </c>
      <c r="C28" s="14">
        <v>27.451167539620801</v>
      </c>
      <c r="D28" s="15">
        <v>7.7046999999999999</v>
      </c>
      <c r="E28" s="15"/>
      <c r="F28" s="11"/>
      <c r="G28" s="11"/>
      <c r="H28" s="11"/>
      <c r="I28" s="11"/>
      <c r="N28" s="12"/>
    </row>
    <row r="29" spans="2:14" x14ac:dyDescent="0.35">
      <c r="B29" s="16">
        <v>35370</v>
      </c>
      <c r="C29" s="14">
        <v>27.867083448433601</v>
      </c>
      <c r="D29" s="15">
        <v>7.9138000000000002</v>
      </c>
      <c r="E29" s="15"/>
      <c r="F29" s="11"/>
      <c r="G29" s="11"/>
      <c r="H29" s="11"/>
      <c r="I29" s="11"/>
      <c r="N29" s="12"/>
    </row>
    <row r="30" spans="2:14" x14ac:dyDescent="0.35">
      <c r="B30" s="16">
        <v>35400</v>
      </c>
      <c r="C30" s="14">
        <v>28.7593364537036</v>
      </c>
      <c r="D30" s="15">
        <v>7.8752000000000004</v>
      </c>
      <c r="E30" s="15"/>
      <c r="F30" s="11"/>
      <c r="G30" s="11"/>
      <c r="H30" s="11"/>
      <c r="I30" s="11"/>
      <c r="N30" s="12"/>
    </row>
    <row r="31" spans="2:14" x14ac:dyDescent="0.35">
      <c r="B31" s="16">
        <v>35431</v>
      </c>
      <c r="C31" s="14">
        <v>29.4988860288599</v>
      </c>
      <c r="D31" s="15">
        <v>7.8292000000000002</v>
      </c>
      <c r="E31" s="15"/>
      <c r="F31" s="11"/>
      <c r="G31" s="11"/>
      <c r="H31" s="11"/>
      <c r="I31" s="11"/>
      <c r="N31" s="12"/>
    </row>
    <row r="32" spans="2:14" x14ac:dyDescent="0.35">
      <c r="B32" s="16">
        <v>35462</v>
      </c>
      <c r="C32" s="14">
        <v>29.994598091509399</v>
      </c>
      <c r="D32" s="15">
        <v>7.7923</v>
      </c>
      <c r="E32" s="15"/>
      <c r="F32" s="11"/>
      <c r="G32" s="11"/>
      <c r="H32" s="11"/>
      <c r="I32" s="11"/>
      <c r="N32" s="12"/>
    </row>
    <row r="33" spans="2:14" x14ac:dyDescent="0.35">
      <c r="B33" s="16">
        <v>35490</v>
      </c>
      <c r="C33" s="14">
        <v>30.367889073662798</v>
      </c>
      <c r="D33" s="15">
        <v>7.9671000000000003</v>
      </c>
      <c r="E33" s="15"/>
      <c r="F33" s="11"/>
      <c r="G33" s="11"/>
      <c r="H33" s="11"/>
      <c r="I33" s="11"/>
      <c r="N33" s="12"/>
    </row>
    <row r="34" spans="2:14" x14ac:dyDescent="0.35">
      <c r="B34" s="16">
        <v>35521</v>
      </c>
      <c r="C34" s="14">
        <v>30.695971811728501</v>
      </c>
      <c r="D34" s="15">
        <v>7.9065000000000003</v>
      </c>
      <c r="E34" s="15"/>
      <c r="F34" s="11"/>
      <c r="G34" s="11"/>
      <c r="H34" s="11"/>
      <c r="I34" s="11"/>
      <c r="N34" s="12"/>
    </row>
    <row r="35" spans="2:14" x14ac:dyDescent="0.35">
      <c r="B35" s="16">
        <v>35551</v>
      </c>
      <c r="C35" s="14">
        <v>30.976119445603</v>
      </c>
      <c r="D35" s="15">
        <v>7.9024000000000001</v>
      </c>
      <c r="E35" s="15"/>
      <c r="F35" s="11"/>
      <c r="G35" s="11"/>
      <c r="H35" s="11"/>
      <c r="I35" s="11"/>
      <c r="N35" s="12"/>
    </row>
    <row r="36" spans="2:14" x14ac:dyDescent="0.35">
      <c r="B36" s="16">
        <v>35582</v>
      </c>
      <c r="C36" s="14">
        <v>31.2509569123077</v>
      </c>
      <c r="D36" s="15">
        <v>7.9485999999999999</v>
      </c>
      <c r="E36" s="15"/>
      <c r="F36" s="11"/>
      <c r="G36" s="11"/>
      <c r="H36" s="11"/>
      <c r="I36" s="11"/>
      <c r="N36" s="12"/>
    </row>
    <row r="37" spans="2:14" x14ac:dyDescent="0.35">
      <c r="B37" s="16">
        <v>35612</v>
      </c>
      <c r="C37" s="14">
        <v>31.523211040861099</v>
      </c>
      <c r="D37" s="15">
        <v>7.8776000000000002</v>
      </c>
      <c r="E37" s="15"/>
      <c r="F37" s="11"/>
      <c r="G37" s="11"/>
      <c r="H37" s="11"/>
      <c r="I37" s="11"/>
      <c r="N37" s="12"/>
    </row>
    <row r="38" spans="2:14" x14ac:dyDescent="0.35">
      <c r="B38" s="16">
        <v>35643</v>
      </c>
      <c r="C38" s="14">
        <v>31.803502196687798</v>
      </c>
      <c r="D38" s="15">
        <v>7.7847</v>
      </c>
      <c r="E38" s="15"/>
      <c r="F38" s="11"/>
      <c r="G38" s="11"/>
      <c r="H38" s="11"/>
      <c r="I38" s="11"/>
      <c r="N38" s="12"/>
    </row>
    <row r="39" spans="2:14" x14ac:dyDescent="0.35">
      <c r="B39" s="16">
        <v>35674</v>
      </c>
      <c r="C39" s="14">
        <v>32.199612588994199</v>
      </c>
      <c r="D39" s="15">
        <v>7.7812000000000001</v>
      </c>
      <c r="E39" s="15"/>
      <c r="F39" s="11"/>
      <c r="G39" s="11"/>
      <c r="H39" s="11"/>
      <c r="I39" s="11"/>
      <c r="N39" s="12"/>
    </row>
    <row r="40" spans="2:14" x14ac:dyDescent="0.35">
      <c r="B40" s="16">
        <v>35704</v>
      </c>
      <c r="C40" s="14">
        <v>32.456940823077602</v>
      </c>
      <c r="D40" s="15">
        <v>7.8342999999999998</v>
      </c>
      <c r="E40" s="15"/>
      <c r="F40" s="11"/>
      <c r="G40" s="11"/>
      <c r="H40" s="11"/>
      <c r="I40" s="11"/>
      <c r="N40" s="12"/>
    </row>
    <row r="41" spans="2:14" x14ac:dyDescent="0.35">
      <c r="B41" s="16">
        <v>35735</v>
      </c>
      <c r="C41" s="14">
        <v>32.820042010844297</v>
      </c>
      <c r="D41" s="15">
        <v>8.2771000000000008</v>
      </c>
      <c r="E41" s="15"/>
      <c r="F41" s="11"/>
      <c r="G41" s="11"/>
      <c r="H41" s="11"/>
      <c r="I41" s="11"/>
      <c r="N41" s="12"/>
    </row>
    <row r="42" spans="2:14" x14ac:dyDescent="0.35">
      <c r="B42" s="16">
        <v>35765</v>
      </c>
      <c r="C42" s="14">
        <v>33.2798745076214</v>
      </c>
      <c r="D42" s="15">
        <v>8.1288</v>
      </c>
      <c r="E42" s="15"/>
      <c r="F42" s="11"/>
      <c r="G42" s="11"/>
      <c r="H42" s="11"/>
      <c r="I42" s="11"/>
      <c r="N42" s="12"/>
    </row>
    <row r="43" spans="2:14" x14ac:dyDescent="0.35">
      <c r="B43" s="16">
        <v>35796</v>
      </c>
      <c r="C43" s="14">
        <v>34.003924110859998</v>
      </c>
      <c r="D43" s="15">
        <v>8.1988000000000003</v>
      </c>
      <c r="E43" s="15"/>
      <c r="F43" s="11"/>
      <c r="G43" s="11"/>
      <c r="H43" s="11"/>
      <c r="I43" s="11"/>
      <c r="N43" s="12"/>
    </row>
    <row r="44" spans="2:14" x14ac:dyDescent="0.35">
      <c r="B44" s="16">
        <v>35827</v>
      </c>
      <c r="C44" s="14">
        <v>34.599237843852499</v>
      </c>
      <c r="D44" s="15">
        <v>8.4981000000000009</v>
      </c>
      <c r="E44" s="15"/>
      <c r="F44" s="11"/>
      <c r="G44" s="11"/>
      <c r="H44" s="11"/>
      <c r="I44" s="11"/>
      <c r="N44" s="12"/>
    </row>
    <row r="45" spans="2:14" x14ac:dyDescent="0.35">
      <c r="B45" s="16">
        <v>35855</v>
      </c>
      <c r="C45" s="14">
        <v>35.004533397603502</v>
      </c>
      <c r="D45" s="15">
        <v>8.5678999999999998</v>
      </c>
      <c r="E45" s="15"/>
      <c r="F45" s="11"/>
      <c r="G45" s="11"/>
      <c r="H45" s="11"/>
      <c r="I45" s="11"/>
      <c r="N45" s="12"/>
    </row>
    <row r="46" spans="2:14" x14ac:dyDescent="0.35">
      <c r="B46" s="16">
        <v>35886</v>
      </c>
      <c r="C46" s="14">
        <v>35.332042063402199</v>
      </c>
      <c r="D46" s="15">
        <v>8.4979999999999993</v>
      </c>
      <c r="E46" s="15"/>
      <c r="F46" s="11"/>
      <c r="G46" s="11"/>
      <c r="H46" s="11"/>
      <c r="I46" s="11"/>
      <c r="N46" s="12"/>
    </row>
    <row r="47" spans="2:14" x14ac:dyDescent="0.35">
      <c r="B47" s="16">
        <v>35916</v>
      </c>
      <c r="C47" s="14">
        <v>35.613481363762098</v>
      </c>
      <c r="D47" s="15">
        <v>8.5762</v>
      </c>
      <c r="E47" s="15"/>
      <c r="F47" s="11"/>
      <c r="G47" s="11"/>
      <c r="H47" s="11"/>
      <c r="I47" s="11"/>
      <c r="N47" s="12"/>
    </row>
    <row r="48" spans="2:14" x14ac:dyDescent="0.35">
      <c r="B48" s="16">
        <v>35947</v>
      </c>
      <c r="C48" s="14">
        <v>36.034420411382101</v>
      </c>
      <c r="D48" s="15">
        <v>8.9055</v>
      </c>
      <c r="E48" s="15"/>
      <c r="F48" s="11"/>
      <c r="G48" s="11"/>
      <c r="H48" s="11"/>
      <c r="I48" s="11"/>
      <c r="N48" s="12"/>
    </row>
    <row r="49" spans="2:14" x14ac:dyDescent="0.35">
      <c r="B49" s="16">
        <v>35977</v>
      </c>
      <c r="C49" s="14">
        <v>36.381878110459603</v>
      </c>
      <c r="D49" s="15">
        <v>8.8986999999999998</v>
      </c>
      <c r="E49" s="15"/>
      <c r="F49" s="11"/>
      <c r="G49" s="11"/>
      <c r="H49" s="11"/>
      <c r="I49" s="11"/>
      <c r="N49" s="12"/>
    </row>
    <row r="50" spans="2:14" x14ac:dyDescent="0.35">
      <c r="B50" s="16">
        <v>36008</v>
      </c>
      <c r="C50" s="14">
        <v>36.731632103784001</v>
      </c>
      <c r="D50" s="15">
        <v>9.3132999999999999</v>
      </c>
      <c r="E50" s="15"/>
      <c r="F50" s="11"/>
      <c r="G50" s="11"/>
      <c r="H50" s="11"/>
      <c r="I50" s="11"/>
      <c r="N50" s="12"/>
    </row>
    <row r="51" spans="2:14" x14ac:dyDescent="0.35">
      <c r="B51" s="16">
        <v>36039</v>
      </c>
      <c r="C51" s="14">
        <v>37.327376387090602</v>
      </c>
      <c r="D51" s="15">
        <v>10.2196</v>
      </c>
      <c r="E51" s="15"/>
      <c r="F51" s="11"/>
      <c r="G51" s="11"/>
      <c r="H51" s="11"/>
      <c r="I51" s="11"/>
      <c r="N51" s="12"/>
    </row>
    <row r="52" spans="2:14" x14ac:dyDescent="0.35">
      <c r="B52" s="16">
        <v>36069</v>
      </c>
      <c r="C52" s="14">
        <v>37.862268927258199</v>
      </c>
      <c r="D52" s="15">
        <v>10.1572</v>
      </c>
      <c r="E52" s="15"/>
      <c r="F52" s="11"/>
      <c r="G52" s="11"/>
      <c r="H52" s="11"/>
      <c r="I52" s="11"/>
      <c r="N52" s="12"/>
    </row>
    <row r="53" spans="2:14" x14ac:dyDescent="0.35">
      <c r="B53" s="16">
        <v>36100</v>
      </c>
      <c r="C53" s="14">
        <v>38.532786225593497</v>
      </c>
      <c r="D53" s="15">
        <v>9.9741999999999997</v>
      </c>
      <c r="E53" s="15"/>
      <c r="F53" s="11"/>
      <c r="G53" s="11"/>
      <c r="H53" s="11"/>
      <c r="I53" s="11"/>
      <c r="N53" s="12"/>
    </row>
    <row r="54" spans="2:14" x14ac:dyDescent="0.35">
      <c r="B54" s="16">
        <v>36130</v>
      </c>
      <c r="C54" s="14">
        <v>39.472974324693503</v>
      </c>
      <c r="D54" s="15">
        <v>9.9103999999999992</v>
      </c>
      <c r="E54" s="15"/>
      <c r="F54" s="11"/>
      <c r="G54" s="11"/>
      <c r="H54" s="11"/>
      <c r="I54" s="11"/>
      <c r="N54" s="12"/>
    </row>
    <row r="55" spans="2:14" x14ac:dyDescent="0.35">
      <c r="B55" s="16">
        <v>36161</v>
      </c>
      <c r="C55" s="14">
        <v>40.469770280540402</v>
      </c>
      <c r="D55" s="15">
        <v>10.122199999999999</v>
      </c>
      <c r="E55" s="15"/>
      <c r="F55" s="11"/>
      <c r="G55" s="11"/>
      <c r="H55" s="11"/>
      <c r="I55" s="11"/>
      <c r="N55" s="12"/>
    </row>
    <row r="56" spans="2:14" x14ac:dyDescent="0.35">
      <c r="B56" s="16">
        <v>36192</v>
      </c>
      <c r="C56" s="14">
        <v>41.013642812363997</v>
      </c>
      <c r="D56" s="15">
        <v>10.004899999999999</v>
      </c>
      <c r="E56" s="15"/>
      <c r="F56" s="11"/>
      <c r="G56" s="11"/>
      <c r="H56" s="11"/>
      <c r="I56" s="11"/>
      <c r="N56" s="12"/>
    </row>
    <row r="57" spans="2:14" x14ac:dyDescent="0.35">
      <c r="B57" s="16">
        <v>36220</v>
      </c>
      <c r="C57" s="14">
        <v>41.394683783066903</v>
      </c>
      <c r="D57" s="15">
        <v>9.75</v>
      </c>
      <c r="E57" s="15"/>
      <c r="F57" s="11"/>
      <c r="G57" s="11"/>
      <c r="H57" s="11"/>
      <c r="I57" s="11"/>
      <c r="N57" s="12"/>
    </row>
    <row r="58" spans="2:14" x14ac:dyDescent="0.35">
      <c r="B58" s="16">
        <v>36251</v>
      </c>
      <c r="C58" s="14">
        <v>41.774576609236597</v>
      </c>
      <c r="D58" s="15">
        <v>9.4322999999999997</v>
      </c>
      <c r="E58" s="15"/>
      <c r="F58" s="11"/>
      <c r="G58" s="11"/>
      <c r="H58" s="11"/>
      <c r="I58" s="11"/>
      <c r="N58" s="12"/>
    </row>
    <row r="59" spans="2:14" x14ac:dyDescent="0.35">
      <c r="B59" s="16">
        <v>36281</v>
      </c>
      <c r="C59" s="14">
        <v>42.025877076750398</v>
      </c>
      <c r="D59" s="15">
        <v>9.3884000000000007</v>
      </c>
      <c r="E59" s="15"/>
      <c r="F59" s="11"/>
      <c r="G59" s="11"/>
      <c r="H59" s="11"/>
      <c r="I59" s="11"/>
      <c r="N59" s="12"/>
    </row>
    <row r="60" spans="2:14" x14ac:dyDescent="0.35">
      <c r="B60" s="16">
        <v>36312</v>
      </c>
      <c r="C60" s="14">
        <v>42.302006204759103</v>
      </c>
      <c r="D60" s="15">
        <v>9.5251000000000001</v>
      </c>
      <c r="E60" s="15"/>
      <c r="F60" s="11"/>
      <c r="G60" s="11"/>
      <c r="H60" s="11"/>
      <c r="I60" s="11"/>
      <c r="N60" s="12"/>
    </row>
    <row r="61" spans="2:14" x14ac:dyDescent="0.35">
      <c r="B61" s="16">
        <v>36342</v>
      </c>
      <c r="C61" s="14">
        <v>42.581579771548</v>
      </c>
      <c r="D61" s="15">
        <v>9.3674999999999997</v>
      </c>
      <c r="E61" s="15"/>
      <c r="F61" s="11"/>
      <c r="G61" s="11"/>
      <c r="H61" s="11"/>
      <c r="I61" s="11"/>
      <c r="N61" s="12"/>
    </row>
    <row r="62" spans="2:14" x14ac:dyDescent="0.35">
      <c r="B62" s="16">
        <v>36373</v>
      </c>
      <c r="C62" s="14">
        <v>42.821255256238402</v>
      </c>
      <c r="D62" s="15">
        <v>9.3972999999999995</v>
      </c>
      <c r="E62" s="15"/>
      <c r="F62" s="11"/>
      <c r="G62" s="11"/>
      <c r="H62" s="11"/>
      <c r="I62" s="11"/>
      <c r="N62" s="12"/>
    </row>
    <row r="63" spans="2:14" x14ac:dyDescent="0.35">
      <c r="B63" s="16">
        <v>36404</v>
      </c>
      <c r="C63" s="14">
        <v>43.235018392756501</v>
      </c>
      <c r="D63" s="15">
        <v>9.3376000000000001</v>
      </c>
      <c r="E63" s="15"/>
      <c r="F63" s="11"/>
      <c r="G63" s="11"/>
      <c r="H63" s="11"/>
      <c r="I63" s="11"/>
      <c r="N63" s="12"/>
    </row>
    <row r="64" spans="2:14" x14ac:dyDescent="0.35">
      <c r="B64" s="16">
        <v>36434</v>
      </c>
      <c r="C64" s="14">
        <v>43.508851226518999</v>
      </c>
      <c r="D64" s="15">
        <v>9.5535999999999994</v>
      </c>
      <c r="E64" s="15"/>
      <c r="F64" s="11"/>
      <c r="G64" s="11"/>
      <c r="H64" s="11"/>
      <c r="I64" s="11"/>
      <c r="N64" s="12"/>
    </row>
    <row r="65" spans="2:14" x14ac:dyDescent="0.35">
      <c r="B65" s="16">
        <v>36465</v>
      </c>
      <c r="C65" s="14">
        <v>43.895776447019799</v>
      </c>
      <c r="D65" s="15">
        <v>9.4079999999999995</v>
      </c>
      <c r="E65" s="15"/>
      <c r="F65" s="11"/>
      <c r="G65" s="11"/>
      <c r="H65" s="11"/>
      <c r="I65" s="11"/>
      <c r="N65" s="12"/>
    </row>
    <row r="66" spans="2:14" x14ac:dyDescent="0.35">
      <c r="B66" s="16">
        <v>36495</v>
      </c>
      <c r="C66" s="14">
        <v>44.335516388565999</v>
      </c>
      <c r="D66" s="15">
        <v>9.4219000000000008</v>
      </c>
      <c r="E66" s="15"/>
      <c r="F66" s="11"/>
      <c r="G66" s="11"/>
      <c r="H66" s="11"/>
      <c r="I66" s="11"/>
      <c r="N66" s="12"/>
    </row>
    <row r="67" spans="2:14" x14ac:dyDescent="0.35">
      <c r="B67" s="16">
        <v>36526</v>
      </c>
      <c r="C67" s="14">
        <v>44.930830116377898</v>
      </c>
      <c r="D67" s="15">
        <v>9.4817</v>
      </c>
      <c r="E67" s="15"/>
      <c r="F67" s="11"/>
      <c r="G67" s="11"/>
      <c r="H67" s="11"/>
      <c r="I67" s="11"/>
      <c r="N67" s="12"/>
    </row>
    <row r="68" spans="2:14" x14ac:dyDescent="0.35">
      <c r="B68" s="16">
        <v>36557</v>
      </c>
      <c r="C68" s="14">
        <v>45.3293803145216</v>
      </c>
      <c r="D68" s="15">
        <v>9.4375</v>
      </c>
      <c r="E68" s="15"/>
      <c r="F68" s="11"/>
      <c r="G68" s="11"/>
      <c r="H68" s="11"/>
      <c r="I68" s="11"/>
      <c r="N68" s="12"/>
    </row>
    <row r="69" spans="2:14" x14ac:dyDescent="0.35">
      <c r="B69" s="16">
        <v>36586</v>
      </c>
      <c r="C69" s="14">
        <v>45.580680782035401</v>
      </c>
      <c r="D69" s="15">
        <v>9.2912999999999997</v>
      </c>
      <c r="E69" s="15"/>
      <c r="F69" s="11"/>
      <c r="G69" s="11"/>
      <c r="H69" s="11"/>
      <c r="I69" s="11"/>
      <c r="N69" s="12"/>
    </row>
    <row r="70" spans="2:14" x14ac:dyDescent="0.35">
      <c r="B70" s="16">
        <v>36617</v>
      </c>
      <c r="C70" s="14">
        <v>45.840018271641902</v>
      </c>
      <c r="D70" s="15">
        <v>9.3832000000000004</v>
      </c>
      <c r="E70" s="15"/>
      <c r="F70" s="11"/>
      <c r="G70" s="11"/>
      <c r="H70" s="11"/>
      <c r="I70" s="11"/>
      <c r="N70" s="12"/>
    </row>
    <row r="71" spans="2:14" x14ac:dyDescent="0.35">
      <c r="B71" s="16">
        <v>36647</v>
      </c>
      <c r="C71" s="14">
        <v>46.011379073728897</v>
      </c>
      <c r="D71" s="15">
        <v>9.5111000000000008</v>
      </c>
      <c r="E71" s="15"/>
      <c r="F71" s="11"/>
      <c r="G71" s="11"/>
      <c r="H71" s="11"/>
      <c r="I71" s="11"/>
      <c r="N71" s="12"/>
    </row>
    <row r="72" spans="2:14" x14ac:dyDescent="0.35">
      <c r="B72" s="16">
        <v>36678</v>
      </c>
      <c r="C72" s="14">
        <v>46.283920241006101</v>
      </c>
      <c r="D72" s="15">
        <v>9.8153000000000006</v>
      </c>
      <c r="E72" s="15"/>
      <c r="F72" s="11"/>
      <c r="G72" s="11"/>
      <c r="H72" s="11"/>
      <c r="I72" s="11"/>
      <c r="N72" s="12"/>
    </row>
    <row r="73" spans="2:14" x14ac:dyDescent="0.35">
      <c r="B73" s="16">
        <v>36708</v>
      </c>
      <c r="C73" s="14">
        <v>46.464466209718097</v>
      </c>
      <c r="D73" s="15">
        <v>9.4429999999999996</v>
      </c>
      <c r="E73" s="15"/>
      <c r="F73" s="11"/>
      <c r="G73" s="11"/>
      <c r="H73" s="11"/>
      <c r="I73" s="11"/>
      <c r="N73" s="12"/>
    </row>
    <row r="74" spans="2:14" x14ac:dyDescent="0.35">
      <c r="B74" s="16">
        <v>36739</v>
      </c>
      <c r="C74" s="14">
        <v>46.719785188278301</v>
      </c>
      <c r="D74" s="15">
        <v>9.2782</v>
      </c>
      <c r="E74" s="15"/>
      <c r="F74" s="11"/>
      <c r="G74" s="11"/>
      <c r="H74" s="11"/>
      <c r="I74" s="11"/>
      <c r="N74" s="12"/>
    </row>
    <row r="75" spans="2:14" x14ac:dyDescent="0.35">
      <c r="B75" s="16">
        <v>36770</v>
      </c>
      <c r="C75" s="14">
        <v>47.0610716040147</v>
      </c>
      <c r="D75" s="15">
        <v>9.3422999999999998</v>
      </c>
      <c r="E75" s="15"/>
      <c r="F75" s="11"/>
      <c r="G75" s="11"/>
      <c r="H75" s="11"/>
      <c r="I75" s="11"/>
      <c r="N75" s="12"/>
    </row>
    <row r="76" spans="2:14" x14ac:dyDescent="0.35">
      <c r="B76" s="16">
        <v>36800</v>
      </c>
      <c r="C76" s="14">
        <v>47.385135825853403</v>
      </c>
      <c r="D76" s="15">
        <v>9.5259999999999998</v>
      </c>
      <c r="E76" s="15"/>
      <c r="F76" s="11"/>
      <c r="G76" s="11"/>
      <c r="H76" s="11"/>
      <c r="I76" s="11"/>
      <c r="N76" s="12"/>
    </row>
    <row r="77" spans="2:14" x14ac:dyDescent="0.35">
      <c r="B77" s="16">
        <v>36831</v>
      </c>
      <c r="C77" s="14">
        <v>47.790287862832798</v>
      </c>
      <c r="D77" s="15">
        <v>9.5077999999999996</v>
      </c>
      <c r="E77" s="15"/>
      <c r="F77" s="11"/>
      <c r="G77" s="11"/>
      <c r="H77" s="11"/>
      <c r="I77" s="11"/>
      <c r="N77" s="12"/>
    </row>
    <row r="78" spans="2:14" x14ac:dyDescent="0.35">
      <c r="B78" s="16">
        <v>36861</v>
      </c>
      <c r="C78" s="14">
        <v>48.307671180741004</v>
      </c>
      <c r="D78" s="15">
        <v>9.4550999999999998</v>
      </c>
      <c r="E78" s="15"/>
      <c r="F78" s="11"/>
      <c r="G78" s="11"/>
      <c r="H78" s="11"/>
      <c r="I78" s="11"/>
      <c r="N78" s="12"/>
    </row>
    <row r="79" spans="2:14" x14ac:dyDescent="0.35">
      <c r="B79" s="16">
        <v>36892</v>
      </c>
      <c r="C79" s="14">
        <v>48.575476247934098</v>
      </c>
      <c r="D79" s="15">
        <v>9.7733000000000008</v>
      </c>
      <c r="E79" s="15"/>
      <c r="F79" s="11"/>
      <c r="G79" s="11"/>
      <c r="H79" s="11"/>
      <c r="I79" s="11"/>
      <c r="N79" s="12"/>
    </row>
    <row r="80" spans="2:14" x14ac:dyDescent="0.35">
      <c r="B80" s="16">
        <v>36923</v>
      </c>
      <c r="C80" s="14">
        <v>48.543328159564901</v>
      </c>
      <c r="D80" s="15">
        <v>9.7035</v>
      </c>
      <c r="E80" s="15"/>
      <c r="F80" s="11"/>
      <c r="G80" s="11"/>
      <c r="H80" s="11"/>
      <c r="I80" s="11"/>
      <c r="N80" s="12"/>
    </row>
    <row r="81" spans="2:14" x14ac:dyDescent="0.35">
      <c r="B81" s="16">
        <v>36951</v>
      </c>
      <c r="C81" s="14">
        <v>48.850887781724403</v>
      </c>
      <c r="D81" s="15">
        <v>9.6107999999999993</v>
      </c>
      <c r="E81" s="15"/>
      <c r="F81" s="11"/>
      <c r="G81" s="11"/>
      <c r="H81" s="11"/>
      <c r="I81" s="11"/>
      <c r="N81" s="12"/>
    </row>
    <row r="82" spans="2:14" x14ac:dyDescent="0.35">
      <c r="B82" s="16">
        <v>36982</v>
      </c>
      <c r="C82" s="14">
        <v>49.0973086323825</v>
      </c>
      <c r="D82" s="15">
        <v>9.3399000000000001</v>
      </c>
      <c r="E82" s="15"/>
      <c r="F82" s="11"/>
      <c r="G82" s="11"/>
      <c r="H82" s="11"/>
      <c r="I82" s="11"/>
      <c r="N82" s="12"/>
    </row>
    <row r="83" spans="2:14" x14ac:dyDescent="0.35">
      <c r="B83" s="16">
        <v>37012</v>
      </c>
      <c r="C83" s="14">
        <v>49.209970463625403</v>
      </c>
      <c r="D83" s="15">
        <v>9.1403999999999996</v>
      </c>
      <c r="E83" s="15"/>
      <c r="F83" s="11"/>
      <c r="G83" s="11"/>
      <c r="H83" s="11"/>
      <c r="I83" s="11"/>
      <c r="N83" s="12"/>
    </row>
    <row r="84" spans="2:14" x14ac:dyDescent="0.35">
      <c r="B84" s="16">
        <v>37043</v>
      </c>
      <c r="C84" s="14">
        <v>49.326363767191502</v>
      </c>
      <c r="D84" s="15">
        <v>9.0921000000000003</v>
      </c>
      <c r="E84" s="15"/>
      <c r="F84" s="11"/>
      <c r="G84" s="11"/>
      <c r="H84" s="11"/>
      <c r="I84" s="11"/>
      <c r="N84" s="12"/>
    </row>
    <row r="85" spans="2:14" x14ac:dyDescent="0.35">
      <c r="B85" s="16">
        <v>37073</v>
      </c>
      <c r="C85" s="14">
        <v>49.198201964030297</v>
      </c>
      <c r="D85" s="15">
        <v>9.1585999999999999</v>
      </c>
      <c r="E85" s="15"/>
      <c r="F85" s="11"/>
      <c r="G85" s="11"/>
      <c r="H85" s="11"/>
      <c r="I85" s="11"/>
      <c r="N85" s="12"/>
    </row>
    <row r="86" spans="2:14" x14ac:dyDescent="0.35">
      <c r="B86" s="16">
        <v>37104</v>
      </c>
      <c r="C86" s="14">
        <v>49.489687547185802</v>
      </c>
      <c r="D86" s="15">
        <v>9.1280999999999999</v>
      </c>
      <c r="E86" s="15"/>
      <c r="F86" s="11"/>
      <c r="G86" s="11"/>
      <c r="H86" s="11"/>
      <c r="I86" s="11"/>
      <c r="N86" s="12"/>
    </row>
    <row r="87" spans="2:14" x14ac:dyDescent="0.35">
      <c r="B87" s="16">
        <v>37135</v>
      </c>
      <c r="C87" s="14">
        <v>49.950381149772397</v>
      </c>
      <c r="D87" s="15">
        <v>9.4033999999999995</v>
      </c>
      <c r="E87" s="15"/>
      <c r="F87" s="11"/>
      <c r="G87" s="11"/>
      <c r="H87" s="11"/>
      <c r="I87" s="11"/>
      <c r="N87" s="12"/>
    </row>
    <row r="88" spans="2:14" x14ac:dyDescent="0.35">
      <c r="B88" s="16">
        <v>37165</v>
      </c>
      <c r="C88" s="14">
        <v>50.176135367753503</v>
      </c>
      <c r="D88" s="15">
        <v>9.3560999999999996</v>
      </c>
      <c r="E88" s="15"/>
      <c r="F88" s="11"/>
      <c r="G88" s="11"/>
      <c r="H88" s="11"/>
      <c r="I88" s="11"/>
      <c r="N88" s="12"/>
    </row>
    <row r="89" spans="2:14" x14ac:dyDescent="0.35">
      <c r="B89" s="16">
        <v>37196</v>
      </c>
      <c r="C89" s="14">
        <v>50.3651489088722</v>
      </c>
      <c r="D89" s="15">
        <v>9.2230000000000008</v>
      </c>
      <c r="E89" s="15"/>
      <c r="F89" s="11"/>
      <c r="G89" s="11"/>
      <c r="H89" s="11"/>
      <c r="I89" s="11"/>
      <c r="N89" s="12"/>
    </row>
    <row r="90" spans="2:14" x14ac:dyDescent="0.35">
      <c r="B90" s="16">
        <v>37226</v>
      </c>
      <c r="C90" s="14">
        <v>50.434898785092997</v>
      </c>
      <c r="D90" s="15">
        <v>9.1613000000000007</v>
      </c>
      <c r="E90" s="15"/>
      <c r="F90" s="11"/>
      <c r="G90" s="11"/>
      <c r="H90" s="11"/>
      <c r="I90" s="11"/>
      <c r="N90" s="12"/>
    </row>
    <row r="91" spans="2:14" x14ac:dyDescent="0.35">
      <c r="B91" s="16">
        <v>37257</v>
      </c>
      <c r="C91" s="14">
        <v>50.900472009715898</v>
      </c>
      <c r="D91" s="15">
        <v>9.1626999999999992</v>
      </c>
      <c r="E91" s="15"/>
      <c r="F91" s="11"/>
      <c r="G91" s="11"/>
      <c r="H91" s="11"/>
      <c r="I91" s="11"/>
      <c r="N91" s="12"/>
    </row>
    <row r="92" spans="2:14" x14ac:dyDescent="0.35">
      <c r="B92" s="16">
        <v>37288</v>
      </c>
      <c r="C92" s="14">
        <v>50.867749849080496</v>
      </c>
      <c r="D92" s="15">
        <v>9.1006</v>
      </c>
      <c r="E92" s="15"/>
      <c r="F92" s="11"/>
      <c r="G92" s="11"/>
      <c r="H92" s="11"/>
      <c r="I92" s="11"/>
      <c r="N92" s="12"/>
    </row>
    <row r="93" spans="2:14" x14ac:dyDescent="0.35">
      <c r="B93" s="16">
        <v>37316</v>
      </c>
      <c r="C93" s="14">
        <v>51.127948444496397</v>
      </c>
      <c r="D93" s="15">
        <v>9.0770999999999997</v>
      </c>
      <c r="E93" s="15"/>
      <c r="F93" s="11"/>
      <c r="G93" s="11"/>
      <c r="H93" s="11"/>
      <c r="I93" s="11"/>
      <c r="N93" s="12"/>
    </row>
    <row r="94" spans="2:14" x14ac:dyDescent="0.35">
      <c r="B94" s="16">
        <v>37347</v>
      </c>
      <c r="C94" s="14">
        <v>51.407234972561497</v>
      </c>
      <c r="D94" s="15">
        <v>9.1466999999999992</v>
      </c>
      <c r="E94" s="15"/>
      <c r="F94" s="11"/>
      <c r="G94" s="11"/>
      <c r="H94" s="11"/>
      <c r="I94" s="11"/>
      <c r="N94" s="12"/>
    </row>
    <row r="95" spans="2:14" x14ac:dyDescent="0.35">
      <c r="B95" s="16">
        <v>37377</v>
      </c>
      <c r="C95" s="14">
        <v>51.511429231397599</v>
      </c>
      <c r="D95" s="15">
        <v>9.5062999999999995</v>
      </c>
      <c r="E95" s="15"/>
      <c r="F95" s="11"/>
      <c r="G95" s="11"/>
      <c r="H95" s="11"/>
      <c r="I95" s="11"/>
      <c r="N95" s="12"/>
    </row>
    <row r="96" spans="2:14" x14ac:dyDescent="0.35">
      <c r="B96" s="16">
        <v>37408</v>
      </c>
      <c r="C96" s="14">
        <v>51.762586176959203</v>
      </c>
      <c r="D96" s="15">
        <v>9.7501999999999995</v>
      </c>
      <c r="E96" s="15"/>
      <c r="F96" s="11"/>
      <c r="G96" s="11"/>
      <c r="H96" s="11"/>
      <c r="I96" s="11"/>
      <c r="N96" s="12"/>
    </row>
    <row r="97" spans="2:14" x14ac:dyDescent="0.35">
      <c r="B97" s="16">
        <v>37438</v>
      </c>
      <c r="C97" s="14">
        <v>51.911181353361798</v>
      </c>
      <c r="D97" s="15">
        <v>9.7881999999999998</v>
      </c>
      <c r="E97" s="15"/>
      <c r="F97" s="11"/>
      <c r="G97" s="11"/>
      <c r="H97" s="11"/>
      <c r="I97" s="11"/>
      <c r="N97" s="12"/>
    </row>
    <row r="98" spans="2:14" x14ac:dyDescent="0.35">
      <c r="B98" s="16">
        <v>37469</v>
      </c>
      <c r="C98" s="14">
        <v>52.108560301264298</v>
      </c>
      <c r="D98" s="15">
        <v>9.8338999999999999</v>
      </c>
      <c r="E98" s="15"/>
      <c r="F98" s="11"/>
      <c r="G98" s="11"/>
      <c r="H98" s="11"/>
      <c r="I98" s="11"/>
      <c r="N98" s="12"/>
    </row>
    <row r="99" spans="2:14" x14ac:dyDescent="0.35">
      <c r="B99" s="16">
        <v>37500</v>
      </c>
      <c r="C99" s="14">
        <v>52.4219835649941</v>
      </c>
      <c r="D99" s="15">
        <v>10.055400000000001</v>
      </c>
      <c r="E99" s="15"/>
      <c r="F99" s="11"/>
      <c r="G99" s="11"/>
      <c r="H99" s="11"/>
      <c r="I99" s="11"/>
      <c r="N99" s="12"/>
    </row>
    <row r="100" spans="2:14" x14ac:dyDescent="0.35">
      <c r="B100" s="16">
        <v>37530</v>
      </c>
      <c r="C100" s="14">
        <v>52.653036086685702</v>
      </c>
      <c r="D100" s="15">
        <v>10.0983</v>
      </c>
      <c r="E100" s="15"/>
      <c r="F100" s="11"/>
      <c r="G100" s="11"/>
      <c r="H100" s="11"/>
      <c r="I100" s="11"/>
      <c r="N100" s="12"/>
    </row>
    <row r="101" spans="2:14" x14ac:dyDescent="0.35">
      <c r="B101" s="16">
        <v>37561</v>
      </c>
      <c r="C101" s="14">
        <v>53.0788772813736</v>
      </c>
      <c r="D101" s="15">
        <v>10.197900000000001</v>
      </c>
      <c r="E101" s="15"/>
      <c r="F101" s="11"/>
      <c r="G101" s="11"/>
      <c r="H101" s="11"/>
      <c r="I101" s="11"/>
      <c r="N101" s="12"/>
    </row>
    <row r="102" spans="2:14" x14ac:dyDescent="0.35">
      <c r="B102" s="16">
        <v>37591</v>
      </c>
      <c r="C102" s="14">
        <v>53.309929803065103</v>
      </c>
      <c r="D102" s="15">
        <v>10.2103</v>
      </c>
      <c r="E102" s="15"/>
      <c r="F102" s="11"/>
      <c r="G102" s="11"/>
      <c r="H102" s="11"/>
      <c r="I102" s="11"/>
      <c r="N102" s="12"/>
    </row>
    <row r="103" spans="2:14" x14ac:dyDescent="0.35">
      <c r="B103" s="16">
        <v>37622</v>
      </c>
      <c r="C103" s="14">
        <v>53.525440675315501</v>
      </c>
      <c r="D103" s="15">
        <v>10.5991</v>
      </c>
      <c r="E103" s="15"/>
      <c r="F103" s="11"/>
      <c r="G103" s="11"/>
      <c r="H103" s="11"/>
      <c r="I103" s="11"/>
      <c r="N103" s="12"/>
    </row>
    <row r="104" spans="2:14" x14ac:dyDescent="0.35">
      <c r="B104" s="16">
        <v>37653</v>
      </c>
      <c r="C104" s="14">
        <v>53.674122454969499</v>
      </c>
      <c r="D104" s="15">
        <v>10.9306</v>
      </c>
      <c r="E104" s="15"/>
      <c r="F104" s="11"/>
      <c r="G104" s="11"/>
      <c r="H104" s="11"/>
      <c r="I104" s="11"/>
      <c r="N104" s="12"/>
    </row>
    <row r="105" spans="2:14" x14ac:dyDescent="0.35">
      <c r="B105" s="16">
        <v>37681</v>
      </c>
      <c r="C105" s="14">
        <v>54.012930412786197</v>
      </c>
      <c r="D105" s="15">
        <v>10.9246</v>
      </c>
      <c r="E105" s="15"/>
      <c r="F105" s="11"/>
      <c r="G105" s="11"/>
      <c r="H105" s="11"/>
      <c r="I105" s="11"/>
      <c r="N105" s="12"/>
    </row>
    <row r="106" spans="2:14" x14ac:dyDescent="0.35">
      <c r="B106" s="16">
        <v>37712</v>
      </c>
      <c r="C106" s="14">
        <v>54.105144199470402</v>
      </c>
      <c r="D106" s="15">
        <v>10.616199999999999</v>
      </c>
      <c r="E106" s="15"/>
      <c r="F106" s="11"/>
      <c r="G106" s="11"/>
      <c r="H106" s="11"/>
      <c r="I106" s="11"/>
      <c r="N106" s="12"/>
    </row>
    <row r="107" spans="2:14" x14ac:dyDescent="0.35">
      <c r="B107" s="16">
        <v>37742</v>
      </c>
      <c r="C107" s="14">
        <v>53.9305596707487</v>
      </c>
      <c r="D107" s="15">
        <v>10.2494</v>
      </c>
      <c r="E107" s="15"/>
      <c r="F107" s="11"/>
      <c r="G107" s="11"/>
      <c r="H107" s="11"/>
      <c r="I107" s="11"/>
      <c r="N107" s="12"/>
    </row>
    <row r="108" spans="2:14" x14ac:dyDescent="0.35">
      <c r="B108" s="16">
        <v>37773</v>
      </c>
      <c r="C108" s="14">
        <v>53.975112399146603</v>
      </c>
      <c r="D108" s="15">
        <v>10.5</v>
      </c>
      <c r="E108" s="15"/>
      <c r="F108" s="11"/>
      <c r="G108" s="11"/>
      <c r="H108" s="11"/>
      <c r="I108" s="11"/>
      <c r="N108" s="12"/>
    </row>
    <row r="109" spans="2:14" x14ac:dyDescent="0.35">
      <c r="B109" s="16">
        <v>37803</v>
      </c>
      <c r="C109" s="14">
        <v>54.053338701333502</v>
      </c>
      <c r="D109" s="15">
        <v>10.446400000000001</v>
      </c>
      <c r="E109" s="15"/>
      <c r="F109" s="11"/>
      <c r="G109" s="11"/>
      <c r="H109" s="11"/>
      <c r="I109" s="11"/>
      <c r="N109" s="12"/>
    </row>
    <row r="110" spans="2:14" x14ac:dyDescent="0.35">
      <c r="B110" s="16">
        <v>37834</v>
      </c>
      <c r="C110" s="14">
        <v>54.215489910502399</v>
      </c>
      <c r="D110" s="15">
        <v>10.7562</v>
      </c>
      <c r="E110" s="15"/>
      <c r="F110" s="11"/>
      <c r="G110" s="11"/>
      <c r="H110" s="11"/>
      <c r="I110" s="11"/>
      <c r="N110" s="12"/>
    </row>
    <row r="111" spans="2:14" x14ac:dyDescent="0.35">
      <c r="B111" s="16">
        <v>37865</v>
      </c>
      <c r="C111" s="14">
        <v>54.538238163897297</v>
      </c>
      <c r="D111" s="15">
        <v>10.9285</v>
      </c>
      <c r="E111" s="15"/>
      <c r="F111" s="11"/>
      <c r="G111" s="11"/>
      <c r="H111" s="11"/>
      <c r="I111" s="11"/>
      <c r="N111" s="12"/>
    </row>
    <row r="112" spans="2:14" x14ac:dyDescent="0.35">
      <c r="B112" s="16">
        <v>37895</v>
      </c>
      <c r="C112" s="14">
        <v>54.738207386706698</v>
      </c>
      <c r="D112" s="15">
        <v>11.1731</v>
      </c>
      <c r="E112" s="15"/>
      <c r="F112" s="11"/>
      <c r="G112" s="11"/>
      <c r="H112" s="11"/>
      <c r="I112" s="11"/>
      <c r="N112" s="12"/>
    </row>
    <row r="113" spans="2:14" x14ac:dyDescent="0.35">
      <c r="B113" s="16">
        <v>37926</v>
      </c>
      <c r="C113" s="14">
        <v>55.192541605369897</v>
      </c>
      <c r="D113" s="15">
        <v>11.126799999999999</v>
      </c>
      <c r="E113" s="15"/>
      <c r="F113" s="11"/>
      <c r="G113" s="11"/>
      <c r="H113" s="11"/>
      <c r="I113" s="11"/>
      <c r="N113" s="12"/>
    </row>
    <row r="114" spans="2:14" x14ac:dyDescent="0.35">
      <c r="B114" s="16">
        <v>37956</v>
      </c>
      <c r="C114" s="14">
        <v>55.429810786838097</v>
      </c>
      <c r="D114" s="15">
        <v>11.2563</v>
      </c>
      <c r="E114" s="15"/>
      <c r="F114" s="11"/>
      <c r="G114" s="11"/>
      <c r="H114" s="11"/>
      <c r="I114" s="11"/>
      <c r="N114" s="12"/>
    </row>
    <row r="115" spans="2:14" x14ac:dyDescent="0.35">
      <c r="B115" s="16">
        <v>37987</v>
      </c>
      <c r="C115" s="14">
        <v>55.774317349450101</v>
      </c>
      <c r="D115" s="15">
        <v>10.9253</v>
      </c>
      <c r="E115" s="15"/>
      <c r="F115" s="11"/>
      <c r="G115" s="11"/>
      <c r="H115" s="11"/>
      <c r="I115" s="11"/>
      <c r="N115" s="12"/>
    </row>
    <row r="116" spans="2:14" x14ac:dyDescent="0.35">
      <c r="B116" s="16">
        <v>38018</v>
      </c>
      <c r="C116" s="14">
        <v>56.107944757453097</v>
      </c>
      <c r="D116" s="15">
        <v>11.0121</v>
      </c>
      <c r="E116" s="15"/>
      <c r="F116" s="11"/>
      <c r="G116" s="11"/>
      <c r="H116" s="11"/>
      <c r="I116" s="11"/>
      <c r="N116" s="12"/>
    </row>
    <row r="117" spans="2:14" x14ac:dyDescent="0.35">
      <c r="B117" s="16">
        <v>38047</v>
      </c>
      <c r="C117" s="14">
        <v>56.2980709356166</v>
      </c>
      <c r="D117" s="15">
        <v>11.0044</v>
      </c>
      <c r="E117" s="15"/>
      <c r="F117" s="11"/>
      <c r="G117" s="11"/>
      <c r="H117" s="11"/>
      <c r="I117" s="11"/>
      <c r="N117" s="12"/>
    </row>
    <row r="118" spans="2:14" x14ac:dyDescent="0.35">
      <c r="B118" s="16">
        <v>38078</v>
      </c>
      <c r="C118" s="14">
        <v>56.383031952561801</v>
      </c>
      <c r="D118" s="15">
        <v>11.263299999999999</v>
      </c>
      <c r="E118" s="15"/>
      <c r="F118" s="11"/>
      <c r="G118" s="11"/>
      <c r="H118" s="11"/>
      <c r="I118" s="11"/>
      <c r="N118" s="12"/>
    </row>
    <row r="119" spans="2:14" x14ac:dyDescent="0.35">
      <c r="B119" s="16">
        <v>38108</v>
      </c>
      <c r="C119" s="14">
        <v>56.2416029426468</v>
      </c>
      <c r="D119" s="15">
        <v>11.5122</v>
      </c>
      <c r="E119" s="15"/>
      <c r="F119" s="11"/>
      <c r="G119" s="11"/>
      <c r="H119" s="11"/>
      <c r="I119" s="11"/>
      <c r="N119" s="12"/>
    </row>
    <row r="120" spans="2:14" x14ac:dyDescent="0.35">
      <c r="B120" s="16">
        <v>38139</v>
      </c>
      <c r="C120" s="14">
        <v>56.331744509405603</v>
      </c>
      <c r="D120" s="15">
        <v>11.3843</v>
      </c>
      <c r="E120" s="15"/>
      <c r="F120" s="11"/>
      <c r="G120" s="11"/>
      <c r="H120" s="11"/>
      <c r="I120" s="11"/>
      <c r="N120" s="12"/>
    </row>
    <row r="121" spans="2:14" x14ac:dyDescent="0.35">
      <c r="B121" s="16">
        <v>38169</v>
      </c>
      <c r="C121" s="14">
        <v>56.479390179096498</v>
      </c>
      <c r="D121" s="15">
        <v>11.468999999999999</v>
      </c>
      <c r="E121" s="15"/>
      <c r="F121" s="11"/>
      <c r="G121" s="11"/>
      <c r="H121" s="11"/>
      <c r="I121" s="11"/>
      <c r="N121" s="12"/>
    </row>
    <row r="122" spans="2:14" x14ac:dyDescent="0.35">
      <c r="B122" s="16">
        <v>38200</v>
      </c>
      <c r="C122" s="14">
        <v>56.828041181559897</v>
      </c>
      <c r="D122" s="15">
        <v>11.3954</v>
      </c>
      <c r="E122" s="15"/>
      <c r="F122" s="11"/>
      <c r="G122" s="11"/>
      <c r="H122" s="11"/>
      <c r="I122" s="11"/>
      <c r="N122" s="12"/>
    </row>
    <row r="123" spans="2:14" x14ac:dyDescent="0.35">
      <c r="B123" s="16">
        <v>38231</v>
      </c>
      <c r="C123" s="14">
        <v>57.2979170496642</v>
      </c>
      <c r="D123" s="15">
        <v>11.486000000000001</v>
      </c>
      <c r="E123" s="15"/>
      <c r="F123" s="11"/>
      <c r="G123" s="11"/>
      <c r="H123" s="11"/>
      <c r="I123" s="11"/>
      <c r="N123" s="12"/>
    </row>
    <row r="124" spans="2:14" x14ac:dyDescent="0.35">
      <c r="B124" s="16">
        <v>38261</v>
      </c>
      <c r="C124" s="14">
        <v>57.694747165394602</v>
      </c>
      <c r="D124" s="15">
        <v>11.3911</v>
      </c>
      <c r="E124" s="15"/>
      <c r="F124" s="11"/>
      <c r="G124" s="11"/>
      <c r="H124" s="11"/>
      <c r="I124" s="11"/>
      <c r="N124" s="12"/>
    </row>
    <row r="125" spans="2:14" x14ac:dyDescent="0.35">
      <c r="B125" s="16">
        <v>38292</v>
      </c>
      <c r="C125" s="14">
        <v>58.186899397697402</v>
      </c>
      <c r="D125" s="15">
        <v>11.3819</v>
      </c>
      <c r="E125" s="15"/>
      <c r="F125" s="11"/>
      <c r="G125" s="11"/>
      <c r="H125" s="11"/>
      <c r="I125" s="11"/>
      <c r="N125" s="12"/>
    </row>
    <row r="126" spans="2:14" x14ac:dyDescent="0.35">
      <c r="B126" s="16">
        <v>38322</v>
      </c>
      <c r="C126" s="14">
        <v>58.3070881533761</v>
      </c>
      <c r="D126" s="15">
        <v>11.2079</v>
      </c>
      <c r="E126" s="15"/>
      <c r="F126" s="11"/>
      <c r="G126" s="11"/>
      <c r="H126" s="11"/>
      <c r="I126" s="11"/>
      <c r="N126" s="12"/>
    </row>
    <row r="127" spans="2:14" x14ac:dyDescent="0.35">
      <c r="B127" s="16">
        <v>38353</v>
      </c>
      <c r="C127" s="14">
        <v>58.309160373301403</v>
      </c>
      <c r="D127" s="15">
        <v>11.2577</v>
      </c>
      <c r="E127" s="15"/>
      <c r="F127" s="11"/>
      <c r="G127" s="11"/>
      <c r="H127" s="11"/>
      <c r="I127" s="11"/>
      <c r="N127" s="12"/>
    </row>
    <row r="128" spans="2:14" x14ac:dyDescent="0.35">
      <c r="B128" s="16">
        <v>38384</v>
      </c>
      <c r="C128" s="14">
        <v>58.503430991315597</v>
      </c>
      <c r="D128" s="15">
        <v>11.1426</v>
      </c>
      <c r="E128" s="15"/>
      <c r="F128" s="11"/>
      <c r="G128" s="11"/>
      <c r="H128" s="11"/>
      <c r="I128" s="11"/>
      <c r="N128" s="12"/>
    </row>
    <row r="129" spans="2:14" x14ac:dyDescent="0.35">
      <c r="B129" s="16">
        <v>38412</v>
      </c>
      <c r="C129" s="14">
        <v>58.767120976833802</v>
      </c>
      <c r="D129" s="15">
        <v>11.1386</v>
      </c>
      <c r="E129" s="15"/>
      <c r="F129" s="11"/>
      <c r="G129" s="11"/>
      <c r="H129" s="11"/>
      <c r="I129" s="11"/>
      <c r="N129" s="12"/>
    </row>
    <row r="130" spans="2:14" x14ac:dyDescent="0.35">
      <c r="B130" s="16">
        <v>38443</v>
      </c>
      <c r="C130" s="14">
        <v>58.976415189308199</v>
      </c>
      <c r="D130" s="15">
        <v>11.120799999999999</v>
      </c>
      <c r="E130" s="15"/>
      <c r="F130" s="11"/>
      <c r="G130" s="11"/>
      <c r="H130" s="11"/>
      <c r="I130" s="11"/>
      <c r="N130" s="12"/>
    </row>
    <row r="131" spans="2:14" x14ac:dyDescent="0.35">
      <c r="B131" s="16">
        <v>38473</v>
      </c>
      <c r="C131" s="14">
        <v>58.828251464635798</v>
      </c>
      <c r="D131" s="15">
        <v>10.9809</v>
      </c>
      <c r="E131" s="15"/>
      <c r="F131" s="11"/>
      <c r="G131" s="11"/>
      <c r="H131" s="11"/>
      <c r="I131" s="11"/>
      <c r="N131" s="12"/>
    </row>
    <row r="132" spans="2:14" x14ac:dyDescent="0.35">
      <c r="B132" s="16">
        <v>38504</v>
      </c>
      <c r="C132" s="14">
        <v>58.771783471665998</v>
      </c>
      <c r="D132" s="15">
        <v>10.8292</v>
      </c>
      <c r="E132" s="15"/>
      <c r="F132" s="11"/>
      <c r="G132" s="11"/>
      <c r="H132" s="11"/>
      <c r="I132" s="11"/>
      <c r="N132" s="12"/>
    </row>
    <row r="133" spans="2:14" x14ac:dyDescent="0.35">
      <c r="B133" s="16">
        <v>38534</v>
      </c>
      <c r="C133" s="14">
        <v>59.001799883395201</v>
      </c>
      <c r="D133" s="15">
        <v>10.686199999999999</v>
      </c>
      <c r="E133" s="15"/>
      <c r="F133" s="11"/>
      <c r="G133" s="11"/>
      <c r="H133" s="11"/>
      <c r="I133" s="11"/>
      <c r="N133" s="12"/>
    </row>
    <row r="134" spans="2:14" x14ac:dyDescent="0.35">
      <c r="B134" s="16">
        <v>38565</v>
      </c>
      <c r="C134" s="14">
        <v>59.072255360861497</v>
      </c>
      <c r="D134" s="15">
        <v>10.6798</v>
      </c>
      <c r="E134" s="15"/>
      <c r="F134" s="11"/>
      <c r="G134" s="11"/>
      <c r="H134" s="11"/>
      <c r="I134" s="11"/>
      <c r="N134" s="12"/>
    </row>
    <row r="135" spans="2:14" x14ac:dyDescent="0.35">
      <c r="B135" s="16">
        <v>38596</v>
      </c>
      <c r="C135" s="14">
        <v>59.309006487348199</v>
      </c>
      <c r="D135" s="15">
        <v>10.778</v>
      </c>
      <c r="E135" s="15"/>
      <c r="F135" s="11"/>
      <c r="G135" s="11"/>
      <c r="H135" s="11"/>
      <c r="I135" s="11"/>
      <c r="N135" s="12"/>
    </row>
    <row r="136" spans="2:14" x14ac:dyDescent="0.35">
      <c r="B136" s="16">
        <v>38626</v>
      </c>
      <c r="C136" s="14">
        <v>59.454579937113898</v>
      </c>
      <c r="D136" s="15">
        <v>10.832700000000001</v>
      </c>
      <c r="E136" s="15"/>
      <c r="F136" s="11"/>
      <c r="G136" s="11"/>
      <c r="H136" s="11"/>
      <c r="I136" s="11"/>
      <c r="N136" s="12"/>
    </row>
    <row r="137" spans="2:14" x14ac:dyDescent="0.35">
      <c r="B137" s="16">
        <v>38657</v>
      </c>
      <c r="C137" s="14">
        <v>59.882493351727099</v>
      </c>
      <c r="D137" s="15">
        <v>10.6778</v>
      </c>
      <c r="E137" s="15"/>
      <c r="F137" s="11"/>
      <c r="G137" s="11"/>
      <c r="H137" s="11"/>
      <c r="I137" s="11"/>
      <c r="N137" s="12"/>
    </row>
    <row r="138" spans="2:14" x14ac:dyDescent="0.35">
      <c r="B138" s="16">
        <v>38687</v>
      </c>
      <c r="C138" s="14">
        <v>60.250312388500703</v>
      </c>
      <c r="D138" s="15">
        <v>10.626799999999999</v>
      </c>
      <c r="E138" s="15"/>
      <c r="F138" s="11"/>
      <c r="G138" s="11"/>
      <c r="H138" s="11"/>
      <c r="I138" s="11"/>
      <c r="N138" s="12"/>
    </row>
    <row r="139" spans="2:14" x14ac:dyDescent="0.35">
      <c r="B139" s="16">
        <v>38718</v>
      </c>
      <c r="C139" s="14">
        <v>60.603625885796198</v>
      </c>
      <c r="D139" s="15">
        <v>10.5557</v>
      </c>
      <c r="E139" s="15"/>
      <c r="F139" s="11"/>
      <c r="G139" s="11"/>
      <c r="H139" s="11"/>
      <c r="I139" s="11"/>
      <c r="N139" s="12"/>
    </row>
    <row r="140" spans="2:14" x14ac:dyDescent="0.35">
      <c r="B140" s="16">
        <v>38749</v>
      </c>
      <c r="C140" s="14">
        <v>60.696357727461802</v>
      </c>
      <c r="D140" s="15">
        <v>10.4826</v>
      </c>
      <c r="E140" s="15"/>
      <c r="F140" s="11"/>
      <c r="G140" s="11"/>
      <c r="H140" s="11"/>
      <c r="I140" s="11"/>
      <c r="N140" s="12"/>
    </row>
    <row r="141" spans="2:14" x14ac:dyDescent="0.35">
      <c r="B141" s="16">
        <v>38777</v>
      </c>
      <c r="C141" s="14">
        <v>60.772511809723397</v>
      </c>
      <c r="D141" s="15">
        <v>10.726900000000001</v>
      </c>
      <c r="E141" s="15"/>
      <c r="F141" s="11"/>
      <c r="G141" s="11"/>
      <c r="H141" s="11"/>
      <c r="I141" s="11"/>
      <c r="N141" s="12"/>
    </row>
    <row r="142" spans="2:14" x14ac:dyDescent="0.35">
      <c r="B142" s="16">
        <v>38808</v>
      </c>
      <c r="C142" s="14">
        <v>60.861617266519197</v>
      </c>
      <c r="D142" s="15">
        <v>11.0312</v>
      </c>
      <c r="E142" s="15"/>
      <c r="F142" s="11"/>
      <c r="G142" s="11"/>
      <c r="H142" s="11"/>
      <c r="I142" s="11"/>
      <c r="N142" s="12"/>
    </row>
    <row r="143" spans="2:14" x14ac:dyDescent="0.35">
      <c r="B143" s="16">
        <v>38838</v>
      </c>
      <c r="C143" s="14">
        <v>60.590674511261902</v>
      </c>
      <c r="D143" s="15">
        <v>11.0829</v>
      </c>
      <c r="E143" s="15"/>
      <c r="F143" s="11"/>
      <c r="G143" s="11"/>
      <c r="H143" s="11"/>
      <c r="I143" s="11"/>
      <c r="N143" s="12"/>
    </row>
    <row r="144" spans="2:14" x14ac:dyDescent="0.35">
      <c r="B144" s="16">
        <v>38869</v>
      </c>
      <c r="C144" s="14">
        <v>60.6429980643804</v>
      </c>
      <c r="D144" s="15">
        <v>11.3924</v>
      </c>
      <c r="E144" s="15"/>
      <c r="F144" s="11"/>
      <c r="G144" s="11"/>
      <c r="H144" s="11"/>
      <c r="I144" s="11"/>
      <c r="N144" s="12"/>
    </row>
    <row r="145" spans="2:14" x14ac:dyDescent="0.35">
      <c r="B145" s="16">
        <v>38899</v>
      </c>
      <c r="C145" s="14">
        <v>60.809293713400699</v>
      </c>
      <c r="D145" s="15">
        <v>11.002700000000001</v>
      </c>
      <c r="E145" s="15"/>
      <c r="F145" s="11"/>
      <c r="G145" s="11"/>
      <c r="H145" s="11"/>
      <c r="I145" s="11"/>
      <c r="N145" s="12"/>
    </row>
    <row r="146" spans="2:14" x14ac:dyDescent="0.35">
      <c r="B146" s="16">
        <v>38930</v>
      </c>
      <c r="C146" s="14">
        <v>61.119608647242202</v>
      </c>
      <c r="D146" s="15">
        <v>10.8726</v>
      </c>
      <c r="E146" s="15"/>
      <c r="F146" s="11"/>
      <c r="G146" s="11"/>
      <c r="H146" s="11"/>
      <c r="I146" s="11"/>
      <c r="N146" s="12"/>
    </row>
    <row r="147" spans="2:14" x14ac:dyDescent="0.35">
      <c r="B147" s="16">
        <v>38961</v>
      </c>
      <c r="C147" s="14">
        <v>61.736612130055903</v>
      </c>
      <c r="D147" s="15">
        <v>10.981</v>
      </c>
      <c r="E147" s="15"/>
      <c r="F147" s="11"/>
      <c r="G147" s="11"/>
      <c r="H147" s="11"/>
      <c r="I147" s="11"/>
      <c r="N147" s="12"/>
    </row>
    <row r="148" spans="2:14" x14ac:dyDescent="0.35">
      <c r="B148" s="16">
        <v>38991</v>
      </c>
      <c r="C148" s="14">
        <v>62.006518775350798</v>
      </c>
      <c r="D148" s="15">
        <v>10.9076</v>
      </c>
      <c r="E148" s="15"/>
      <c r="F148" s="11"/>
      <c r="G148" s="11"/>
      <c r="H148" s="11"/>
      <c r="I148" s="11"/>
      <c r="N148" s="12"/>
    </row>
    <row r="149" spans="2:14" x14ac:dyDescent="0.35">
      <c r="B149" s="16">
        <v>39022</v>
      </c>
      <c r="C149" s="14">
        <v>62.331857303651802</v>
      </c>
      <c r="D149" s="15">
        <v>10.9061</v>
      </c>
      <c r="E149" s="15"/>
      <c r="F149" s="11"/>
      <c r="G149" s="11"/>
      <c r="H149" s="11"/>
      <c r="I149" s="11"/>
      <c r="N149" s="12"/>
    </row>
    <row r="150" spans="2:14" x14ac:dyDescent="0.35">
      <c r="B150" s="16">
        <v>39052</v>
      </c>
      <c r="C150" s="14">
        <v>62.692423570686302</v>
      </c>
      <c r="D150" s="15">
        <v>10.8582</v>
      </c>
      <c r="E150" s="15"/>
      <c r="F150" s="11"/>
      <c r="G150" s="11"/>
      <c r="H150" s="11"/>
      <c r="I150" s="11"/>
      <c r="N150" s="12"/>
    </row>
    <row r="151" spans="2:14" x14ac:dyDescent="0.35">
      <c r="B151" s="16">
        <v>39083</v>
      </c>
      <c r="C151" s="14">
        <v>63.0162079340435</v>
      </c>
      <c r="D151" s="15">
        <v>10.942600000000001</v>
      </c>
      <c r="E151" s="15"/>
      <c r="F151" s="11"/>
      <c r="G151" s="11"/>
      <c r="H151" s="11"/>
      <c r="I151" s="11"/>
      <c r="N151" s="12"/>
    </row>
    <row r="152" spans="2:14" x14ac:dyDescent="0.35">
      <c r="B152" s="16">
        <v>39114</v>
      </c>
      <c r="C152" s="14">
        <v>63.192346627710499</v>
      </c>
      <c r="D152" s="15">
        <v>10.993</v>
      </c>
      <c r="E152" s="15"/>
      <c r="F152" s="11"/>
      <c r="G152" s="11"/>
      <c r="H152" s="11"/>
      <c r="I152" s="11"/>
      <c r="N152" s="12"/>
    </row>
    <row r="153" spans="2:14" x14ac:dyDescent="0.35">
      <c r="B153" s="16">
        <v>39142</v>
      </c>
      <c r="C153" s="14">
        <v>63.329113142792501</v>
      </c>
      <c r="D153" s="15">
        <v>11.1203</v>
      </c>
      <c r="E153" s="15"/>
      <c r="F153" s="11"/>
      <c r="G153" s="11"/>
      <c r="H153" s="11"/>
      <c r="I153" s="11"/>
      <c r="N153" s="12"/>
    </row>
    <row r="154" spans="2:14" x14ac:dyDescent="0.35">
      <c r="B154" s="16">
        <v>39173</v>
      </c>
      <c r="C154" s="14">
        <v>63.291295129152097</v>
      </c>
      <c r="D154" s="15">
        <v>10.9861</v>
      </c>
      <c r="E154" s="15"/>
      <c r="F154" s="11"/>
      <c r="G154" s="11"/>
      <c r="H154" s="11"/>
      <c r="I154" s="11"/>
      <c r="N154" s="12"/>
    </row>
    <row r="155" spans="2:14" x14ac:dyDescent="0.35">
      <c r="B155" s="16">
        <v>39203</v>
      </c>
      <c r="C155" s="14">
        <v>62.982534360254498</v>
      </c>
      <c r="D155" s="15">
        <v>10.824999999999999</v>
      </c>
      <c r="E155" s="15"/>
      <c r="F155" s="11"/>
      <c r="G155" s="11"/>
      <c r="H155" s="11"/>
      <c r="I155" s="11"/>
      <c r="N155" s="12"/>
    </row>
    <row r="156" spans="2:14" x14ac:dyDescent="0.35">
      <c r="B156" s="16">
        <v>39234</v>
      </c>
      <c r="C156" s="14">
        <v>63.058170387534602</v>
      </c>
      <c r="D156" s="15">
        <v>10.832599999999999</v>
      </c>
      <c r="E156" s="15"/>
      <c r="F156" s="11"/>
      <c r="G156" s="11"/>
      <c r="H156" s="11"/>
      <c r="I156" s="11"/>
      <c r="N156" s="12"/>
    </row>
    <row r="157" spans="2:14" x14ac:dyDescent="0.35">
      <c r="B157" s="16">
        <v>39264</v>
      </c>
      <c r="C157" s="14">
        <v>63.326004812904202</v>
      </c>
      <c r="D157" s="15">
        <v>10.8049</v>
      </c>
      <c r="E157" s="15"/>
      <c r="F157" s="11"/>
      <c r="G157" s="11"/>
      <c r="H157" s="11"/>
      <c r="I157" s="11"/>
      <c r="N157" s="12"/>
    </row>
    <row r="158" spans="2:14" x14ac:dyDescent="0.35">
      <c r="B158" s="16">
        <v>39295</v>
      </c>
      <c r="C158" s="14">
        <v>63.5839961936272</v>
      </c>
      <c r="D158" s="15">
        <v>11.040800000000001</v>
      </c>
      <c r="E158" s="15"/>
      <c r="F158" s="11"/>
      <c r="G158" s="11"/>
      <c r="H158" s="11"/>
      <c r="I158" s="11"/>
      <c r="N158" s="12"/>
    </row>
    <row r="159" spans="2:14" x14ac:dyDescent="0.35">
      <c r="B159" s="16">
        <v>39326</v>
      </c>
      <c r="C159" s="14">
        <v>64.077702590874594</v>
      </c>
      <c r="D159" s="15">
        <v>11.036799999999999</v>
      </c>
      <c r="E159" s="15"/>
      <c r="F159" s="11"/>
      <c r="G159" s="11"/>
      <c r="H159" s="11"/>
      <c r="I159" s="11"/>
      <c r="N159" s="12"/>
    </row>
    <row r="160" spans="2:14" x14ac:dyDescent="0.35">
      <c r="B160" s="16">
        <v>39356</v>
      </c>
      <c r="C160" s="14">
        <v>64.3274050918955</v>
      </c>
      <c r="D160" s="15">
        <v>10.8331</v>
      </c>
      <c r="E160" s="15"/>
      <c r="F160" s="11"/>
      <c r="G160" s="11"/>
      <c r="H160" s="11"/>
      <c r="I160" s="11"/>
      <c r="N160" s="12"/>
    </row>
    <row r="161" spans="2:14" x14ac:dyDescent="0.35">
      <c r="B161" s="16">
        <v>39387</v>
      </c>
      <c r="C161" s="14">
        <v>64.781221255577293</v>
      </c>
      <c r="D161" s="15">
        <v>10.876899999999999</v>
      </c>
      <c r="E161" s="15"/>
      <c r="F161" s="11"/>
      <c r="G161" s="11"/>
      <c r="H161" s="11"/>
      <c r="I161" s="11"/>
      <c r="N161" s="12"/>
    </row>
    <row r="162" spans="2:14" x14ac:dyDescent="0.35">
      <c r="B162" s="16">
        <v>39417</v>
      </c>
      <c r="C162" s="14">
        <v>65.049055680946097</v>
      </c>
      <c r="D162" s="15">
        <v>10.8474</v>
      </c>
      <c r="E162" s="15"/>
      <c r="F162" s="11"/>
      <c r="G162" s="11"/>
      <c r="H162" s="11"/>
      <c r="I162" s="11"/>
      <c r="N162" s="12"/>
    </row>
    <row r="163" spans="2:14" x14ac:dyDescent="0.35">
      <c r="B163" s="16">
        <v>39448</v>
      </c>
      <c r="C163" s="14">
        <v>65.350563680104003</v>
      </c>
      <c r="D163" s="15">
        <v>10.914099999999999</v>
      </c>
      <c r="E163" s="15"/>
      <c r="F163" s="11"/>
      <c r="G163" s="11"/>
      <c r="H163" s="11"/>
      <c r="I163" s="11"/>
      <c r="N163" s="12"/>
    </row>
    <row r="164" spans="2:14" x14ac:dyDescent="0.35">
      <c r="B164" s="16">
        <v>39479</v>
      </c>
      <c r="C164" s="14">
        <v>65.5448342981189</v>
      </c>
      <c r="D164" s="15">
        <v>10.771599999999999</v>
      </c>
      <c r="E164" s="15"/>
      <c r="F164" s="11"/>
      <c r="G164" s="11"/>
      <c r="H164" s="11"/>
      <c r="I164" s="11"/>
      <c r="N164" s="12"/>
    </row>
    <row r="165" spans="2:14" x14ac:dyDescent="0.35">
      <c r="B165" s="16">
        <v>39508</v>
      </c>
      <c r="C165" s="14">
        <v>66.019890716036102</v>
      </c>
      <c r="D165" s="15">
        <v>10.7355</v>
      </c>
      <c r="E165" s="15"/>
      <c r="F165" s="11"/>
      <c r="G165" s="11"/>
      <c r="H165" s="11"/>
      <c r="I165" s="11"/>
      <c r="N165" s="12"/>
    </row>
    <row r="166" spans="2:14" x14ac:dyDescent="0.35">
      <c r="B166" s="16">
        <v>39539</v>
      </c>
      <c r="C166" s="14">
        <v>66.170126660633898</v>
      </c>
      <c r="D166" s="15">
        <v>10.521699999999999</v>
      </c>
      <c r="E166" s="15"/>
      <c r="F166" s="11"/>
      <c r="G166" s="11"/>
      <c r="H166" s="11"/>
      <c r="I166" s="11"/>
      <c r="N166" s="12"/>
    </row>
    <row r="167" spans="2:14" x14ac:dyDescent="0.35">
      <c r="B167" s="16">
        <v>39569</v>
      </c>
      <c r="C167" s="14">
        <v>66.098635073205301</v>
      </c>
      <c r="D167" s="15">
        <v>10.4437</v>
      </c>
      <c r="E167" s="15"/>
      <c r="F167" s="11"/>
      <c r="G167" s="11"/>
      <c r="H167" s="11"/>
      <c r="I167" s="11"/>
      <c r="N167" s="12"/>
    </row>
    <row r="168" spans="2:14" x14ac:dyDescent="0.35">
      <c r="B168" s="16">
        <v>39600</v>
      </c>
      <c r="C168" s="14">
        <v>66.372168103369305</v>
      </c>
      <c r="D168" s="15">
        <v>10.330299999999999</v>
      </c>
      <c r="E168" s="15"/>
      <c r="F168" s="11"/>
      <c r="G168" s="11"/>
      <c r="H168" s="11"/>
      <c r="I168" s="11"/>
      <c r="N168" s="12"/>
    </row>
    <row r="169" spans="2:14" x14ac:dyDescent="0.35">
      <c r="B169" s="16">
        <v>39630</v>
      </c>
      <c r="C169" s="14">
        <v>66.742059360068197</v>
      </c>
      <c r="D169" s="15">
        <v>10.2273</v>
      </c>
      <c r="E169" s="15"/>
      <c r="F169" s="11"/>
      <c r="G169" s="11"/>
      <c r="H169" s="11"/>
      <c r="I169" s="11"/>
      <c r="N169" s="12"/>
    </row>
    <row r="170" spans="2:14" x14ac:dyDescent="0.35">
      <c r="B170" s="16">
        <v>39661</v>
      </c>
      <c r="C170" s="14">
        <v>67.127492266208904</v>
      </c>
      <c r="D170" s="15">
        <v>10.0976</v>
      </c>
      <c r="E170" s="15"/>
      <c r="F170" s="11"/>
      <c r="G170" s="11"/>
      <c r="H170" s="11"/>
      <c r="I170" s="11"/>
      <c r="N170" s="12"/>
    </row>
    <row r="171" spans="2:14" x14ac:dyDescent="0.35">
      <c r="B171" s="16">
        <v>39692</v>
      </c>
      <c r="C171" s="14">
        <v>67.584934814759706</v>
      </c>
      <c r="D171" s="15">
        <v>10.6105</v>
      </c>
      <c r="E171" s="15"/>
      <c r="F171" s="11"/>
      <c r="G171" s="11"/>
      <c r="H171" s="11"/>
      <c r="I171" s="11"/>
      <c r="N171" s="12"/>
    </row>
    <row r="172" spans="2:14" x14ac:dyDescent="0.35">
      <c r="B172" s="16">
        <v>39722</v>
      </c>
      <c r="C172" s="14">
        <v>68.045485693199694</v>
      </c>
      <c r="D172" s="15">
        <v>12.556100000000001</v>
      </c>
      <c r="E172" s="15"/>
      <c r="F172" s="11"/>
      <c r="G172" s="11"/>
      <c r="H172" s="11"/>
      <c r="I172" s="11"/>
      <c r="N172" s="12"/>
    </row>
    <row r="173" spans="2:14" x14ac:dyDescent="0.35">
      <c r="B173" s="16">
        <v>39753</v>
      </c>
      <c r="C173" s="14">
        <v>68.818941780387206</v>
      </c>
      <c r="D173" s="15">
        <v>13.081799999999999</v>
      </c>
      <c r="E173" s="15"/>
      <c r="F173" s="11"/>
      <c r="G173" s="11"/>
      <c r="H173" s="11"/>
      <c r="I173" s="11"/>
      <c r="N173" s="12"/>
    </row>
    <row r="174" spans="2:14" x14ac:dyDescent="0.35">
      <c r="B174" s="16">
        <v>39783</v>
      </c>
      <c r="C174" s="14">
        <v>69.295552363249001</v>
      </c>
      <c r="D174" s="15">
        <v>13.398300000000001</v>
      </c>
      <c r="E174" s="15"/>
      <c r="F174" s="11"/>
      <c r="G174" s="11"/>
      <c r="H174" s="11"/>
      <c r="I174" s="11"/>
      <c r="N174" s="12"/>
    </row>
    <row r="175" spans="2:14" x14ac:dyDescent="0.35">
      <c r="B175" s="16">
        <v>39814</v>
      </c>
      <c r="C175" s="14">
        <v>69.4561494074742</v>
      </c>
      <c r="D175" s="15">
        <v>13.869400000000001</v>
      </c>
      <c r="E175" s="15"/>
      <c r="F175" s="11"/>
      <c r="G175" s="11"/>
      <c r="H175" s="11"/>
      <c r="I175" s="11"/>
      <c r="N175" s="12"/>
    </row>
    <row r="176" spans="2:14" x14ac:dyDescent="0.35">
      <c r="B176" s="16">
        <v>39845</v>
      </c>
      <c r="C176" s="14">
        <v>69.609493681960302</v>
      </c>
      <c r="D176" s="15">
        <v>14.5566</v>
      </c>
      <c r="E176" s="15"/>
      <c r="F176" s="11"/>
      <c r="G176" s="11"/>
      <c r="H176" s="11"/>
      <c r="I176" s="11"/>
      <c r="N176" s="12"/>
    </row>
    <row r="177" spans="2:14" x14ac:dyDescent="0.35">
      <c r="B177" s="16">
        <v>39873</v>
      </c>
      <c r="C177" s="14">
        <v>70.009950182560502</v>
      </c>
      <c r="D177" s="15">
        <v>14.713200000000001</v>
      </c>
      <c r="E177" s="15"/>
      <c r="F177" s="11"/>
      <c r="G177" s="11"/>
      <c r="H177" s="11"/>
      <c r="I177" s="11"/>
      <c r="N177" s="12"/>
    </row>
    <row r="178" spans="2:14" x14ac:dyDescent="0.35">
      <c r="B178" s="16">
        <v>39904</v>
      </c>
      <c r="C178" s="14">
        <v>70.254990188749304</v>
      </c>
      <c r="D178" s="15">
        <v>13.4521</v>
      </c>
      <c r="E178" s="15"/>
      <c r="F178" s="11"/>
      <c r="G178" s="11"/>
      <c r="H178" s="11"/>
      <c r="I178" s="11"/>
      <c r="N178" s="12"/>
    </row>
    <row r="179" spans="2:14" x14ac:dyDescent="0.35">
      <c r="B179" s="16">
        <v>39934</v>
      </c>
      <c r="C179" s="14">
        <v>70.050358471107799</v>
      </c>
      <c r="D179" s="15">
        <v>13.196</v>
      </c>
      <c r="E179" s="15"/>
      <c r="F179" s="11"/>
      <c r="G179" s="11"/>
      <c r="H179" s="11"/>
      <c r="I179" s="11"/>
      <c r="N179" s="12"/>
    </row>
    <row r="180" spans="2:14" x14ac:dyDescent="0.35">
      <c r="B180" s="16">
        <v>39965</v>
      </c>
      <c r="C180" s="14">
        <v>70.179354161469305</v>
      </c>
      <c r="D180" s="15">
        <v>13.3415</v>
      </c>
      <c r="E180" s="15"/>
      <c r="F180" s="11"/>
      <c r="G180" s="11"/>
      <c r="H180" s="11"/>
      <c r="I180" s="11"/>
      <c r="N180" s="12"/>
    </row>
    <row r="181" spans="2:14" x14ac:dyDescent="0.35">
      <c r="B181" s="16">
        <v>39995</v>
      </c>
      <c r="C181" s="14">
        <v>70.370516449595101</v>
      </c>
      <c r="D181" s="15">
        <v>13.3637</v>
      </c>
      <c r="E181" s="15"/>
      <c r="F181" s="11"/>
      <c r="G181" s="11"/>
      <c r="H181" s="11"/>
      <c r="I181" s="11"/>
      <c r="N181" s="12"/>
    </row>
    <row r="182" spans="2:14" x14ac:dyDescent="0.35">
      <c r="B182" s="16">
        <v>40026</v>
      </c>
      <c r="C182" s="14">
        <v>70.538884318540795</v>
      </c>
      <c r="D182" s="15">
        <v>13.0032</v>
      </c>
      <c r="E182" s="15"/>
      <c r="F182" s="11"/>
      <c r="G182" s="11"/>
      <c r="H182" s="11"/>
      <c r="I182" s="11"/>
      <c r="N182" s="12"/>
    </row>
    <row r="183" spans="2:14" x14ac:dyDescent="0.35">
      <c r="B183" s="16">
        <v>40057</v>
      </c>
      <c r="C183" s="14">
        <v>70.892715870817796</v>
      </c>
      <c r="D183" s="15">
        <v>13.412599999999999</v>
      </c>
      <c r="E183" s="15"/>
      <c r="F183" s="11"/>
      <c r="G183" s="11"/>
      <c r="H183" s="11"/>
      <c r="I183" s="11"/>
      <c r="N183" s="12"/>
    </row>
    <row r="184" spans="2:14" x14ac:dyDescent="0.35">
      <c r="B184" s="16">
        <v>40087</v>
      </c>
      <c r="C184" s="14">
        <v>71.107190633106001</v>
      </c>
      <c r="D184" s="15">
        <v>13.241300000000001</v>
      </c>
      <c r="E184" s="15"/>
      <c r="F184" s="11"/>
      <c r="G184" s="11"/>
      <c r="H184" s="11"/>
      <c r="I184" s="11"/>
      <c r="N184" s="12"/>
    </row>
    <row r="185" spans="2:14" x14ac:dyDescent="0.35">
      <c r="B185" s="16">
        <v>40118</v>
      </c>
      <c r="C185" s="14">
        <v>71.476045779842494</v>
      </c>
      <c r="D185" s="15">
        <v>13.121600000000001</v>
      </c>
      <c r="E185" s="15"/>
      <c r="F185" s="11"/>
      <c r="G185" s="11"/>
      <c r="H185" s="11"/>
      <c r="I185" s="11"/>
      <c r="N185" s="12"/>
    </row>
    <row r="186" spans="2:14" x14ac:dyDescent="0.35">
      <c r="B186" s="16">
        <v>40148</v>
      </c>
      <c r="C186" s="14">
        <v>71.7718551742052</v>
      </c>
      <c r="D186" s="15">
        <v>12.856299999999999</v>
      </c>
      <c r="E186" s="15"/>
      <c r="F186" s="11"/>
      <c r="G186" s="11"/>
      <c r="H186" s="11"/>
      <c r="I186" s="11"/>
      <c r="N186" s="12"/>
    </row>
    <row r="187" spans="2:14" x14ac:dyDescent="0.35">
      <c r="B187" s="16">
        <v>40179</v>
      </c>
      <c r="C187" s="14">
        <v>72.552045976150893</v>
      </c>
      <c r="D187" s="15">
        <v>12.8047</v>
      </c>
      <c r="E187" s="15"/>
      <c r="F187" s="11"/>
      <c r="G187" s="11"/>
      <c r="H187" s="11"/>
      <c r="I187" s="11"/>
      <c r="N187" s="12"/>
    </row>
    <row r="188" spans="2:14" x14ac:dyDescent="0.35">
      <c r="B188" s="16">
        <v>40210</v>
      </c>
      <c r="C188" s="14">
        <v>72.971670511062101</v>
      </c>
      <c r="D188" s="15">
        <v>12.954700000000001</v>
      </c>
      <c r="E188" s="15"/>
      <c r="F188" s="11"/>
      <c r="G188" s="11"/>
      <c r="H188" s="11"/>
      <c r="I188" s="11"/>
      <c r="N188" s="12"/>
    </row>
    <row r="189" spans="2:14" x14ac:dyDescent="0.35">
      <c r="B189" s="16">
        <v>40238</v>
      </c>
      <c r="C189" s="14">
        <v>73.489725492434204</v>
      </c>
      <c r="D189" s="15">
        <v>12.5939</v>
      </c>
      <c r="E189" s="15"/>
      <c r="F189" s="11"/>
      <c r="G189" s="11"/>
      <c r="H189" s="11"/>
      <c r="I189" s="11"/>
      <c r="N189" s="12"/>
    </row>
    <row r="190" spans="2:14" x14ac:dyDescent="0.35">
      <c r="B190" s="16">
        <v>40269</v>
      </c>
      <c r="C190" s="14">
        <v>73.255564640853606</v>
      </c>
      <c r="D190" s="15">
        <v>12.233599999999999</v>
      </c>
      <c r="E190" s="15"/>
      <c r="F190" s="11"/>
      <c r="G190" s="11"/>
      <c r="H190" s="11"/>
      <c r="I190" s="11"/>
      <c r="N190" s="12"/>
    </row>
    <row r="191" spans="2:14" x14ac:dyDescent="0.35">
      <c r="B191" s="16">
        <v>40299</v>
      </c>
      <c r="C191" s="14">
        <v>72.793977652452099</v>
      </c>
      <c r="D191" s="15">
        <v>12.7118</v>
      </c>
      <c r="E191" s="15"/>
      <c r="F191" s="11"/>
      <c r="G191" s="11"/>
      <c r="H191" s="11"/>
      <c r="I191" s="11"/>
      <c r="N191" s="12"/>
    </row>
    <row r="192" spans="2:14" x14ac:dyDescent="0.35">
      <c r="B192" s="16">
        <v>40330</v>
      </c>
      <c r="C192" s="14">
        <v>72.771183233271202</v>
      </c>
      <c r="D192" s="15">
        <v>12.7225</v>
      </c>
      <c r="E192" s="15"/>
      <c r="F192" s="11"/>
      <c r="G192" s="11"/>
      <c r="H192" s="11"/>
      <c r="I192" s="11"/>
      <c r="N192" s="12"/>
    </row>
    <row r="193" spans="2:14" x14ac:dyDescent="0.35">
      <c r="B193" s="16">
        <v>40360</v>
      </c>
      <c r="C193" s="14">
        <v>72.929190002589607</v>
      </c>
      <c r="D193" s="15">
        <v>12.8279</v>
      </c>
      <c r="E193" s="15"/>
      <c r="F193" s="11"/>
      <c r="G193" s="11"/>
      <c r="H193" s="11"/>
      <c r="I193" s="11"/>
      <c r="N193" s="12"/>
    </row>
    <row r="194" spans="2:14" x14ac:dyDescent="0.35">
      <c r="B194" s="16">
        <v>40391</v>
      </c>
      <c r="C194" s="14">
        <v>73.131749500305801</v>
      </c>
      <c r="D194" s="15">
        <v>12.745699999999999</v>
      </c>
      <c r="E194" s="15"/>
      <c r="F194" s="11"/>
      <c r="G194" s="11"/>
      <c r="H194" s="11"/>
      <c r="I194" s="11"/>
      <c r="N194" s="12"/>
    </row>
    <row r="195" spans="2:14" x14ac:dyDescent="0.35">
      <c r="B195" s="16">
        <v>40422</v>
      </c>
      <c r="C195" s="14">
        <v>73.515110186521099</v>
      </c>
      <c r="D195" s="15">
        <v>12.828099999999999</v>
      </c>
      <c r="E195" s="15"/>
      <c r="F195" s="11"/>
      <c r="G195" s="11"/>
      <c r="H195" s="11"/>
      <c r="I195" s="11"/>
      <c r="N195" s="12"/>
    </row>
    <row r="196" spans="2:14" x14ac:dyDescent="0.35">
      <c r="B196" s="16">
        <v>40452</v>
      </c>
      <c r="C196" s="14">
        <v>73.968926350202807</v>
      </c>
      <c r="D196" s="15">
        <v>12.4498</v>
      </c>
      <c r="E196" s="15"/>
      <c r="F196" s="11"/>
      <c r="G196" s="11"/>
      <c r="H196" s="11"/>
      <c r="I196" s="11"/>
      <c r="N196" s="12"/>
    </row>
    <row r="197" spans="2:14" x14ac:dyDescent="0.35">
      <c r="B197" s="16">
        <v>40483</v>
      </c>
      <c r="C197" s="14">
        <v>74.561581248891898</v>
      </c>
      <c r="D197" s="15">
        <v>12.332700000000001</v>
      </c>
      <c r="E197" s="15"/>
      <c r="F197" s="11"/>
      <c r="G197" s="11"/>
      <c r="H197" s="11"/>
      <c r="I197" s="11"/>
      <c r="N197" s="12"/>
    </row>
    <row r="198" spans="2:14" x14ac:dyDescent="0.35">
      <c r="B198" s="16">
        <v>40513</v>
      </c>
      <c r="C198" s="14">
        <v>74.930954450610002</v>
      </c>
      <c r="D198" s="15">
        <v>12.393599999999999</v>
      </c>
      <c r="E198" s="15"/>
      <c r="F198" s="11"/>
      <c r="G198" s="11"/>
      <c r="H198" s="11"/>
      <c r="I198" s="11"/>
      <c r="N198" s="12"/>
    </row>
    <row r="199" spans="2:14" x14ac:dyDescent="0.35">
      <c r="B199" s="16">
        <v>40544</v>
      </c>
      <c r="C199" s="14">
        <v>75.295991345633695</v>
      </c>
      <c r="D199" s="15">
        <v>12.135300000000001</v>
      </c>
      <c r="E199" s="15"/>
      <c r="F199" s="11"/>
      <c r="G199" s="11"/>
      <c r="H199" s="11"/>
      <c r="I199" s="11"/>
      <c r="N199" s="12"/>
    </row>
    <row r="200" spans="2:14" x14ac:dyDescent="0.35">
      <c r="B200" s="16">
        <v>40575</v>
      </c>
      <c r="C200" s="14">
        <v>75.578460244005001</v>
      </c>
      <c r="D200" s="15">
        <v>12.072699999999999</v>
      </c>
      <c r="E200" s="15"/>
      <c r="F200" s="11"/>
      <c r="G200" s="11"/>
      <c r="H200" s="11"/>
      <c r="I200" s="11"/>
      <c r="N200" s="12"/>
    </row>
    <row r="201" spans="2:14" x14ac:dyDescent="0.35">
      <c r="B201" s="16">
        <v>40603</v>
      </c>
      <c r="C201" s="14">
        <v>75.723450928541396</v>
      </c>
      <c r="D201" s="15">
        <v>12.0082</v>
      </c>
      <c r="E201" s="15"/>
      <c r="F201" s="11"/>
      <c r="G201" s="11"/>
      <c r="H201" s="11"/>
      <c r="I201" s="11"/>
      <c r="N201" s="12"/>
    </row>
    <row r="202" spans="2:14" x14ac:dyDescent="0.35">
      <c r="B202" s="16">
        <v>40634</v>
      </c>
      <c r="C202" s="14">
        <v>75.717440951980294</v>
      </c>
      <c r="D202" s="15">
        <v>11.7384</v>
      </c>
      <c r="E202" s="15"/>
      <c r="F202" s="11"/>
      <c r="G202" s="11"/>
      <c r="H202" s="11"/>
      <c r="I202" s="11"/>
      <c r="N202" s="12"/>
    </row>
    <row r="203" spans="2:14" x14ac:dyDescent="0.35">
      <c r="B203" s="16">
        <v>40664</v>
      </c>
      <c r="C203" s="14">
        <v>75.159264378868897</v>
      </c>
      <c r="D203" s="15">
        <v>11.651</v>
      </c>
      <c r="E203" s="15"/>
      <c r="F203" s="11"/>
      <c r="G203" s="11"/>
      <c r="H203" s="11"/>
      <c r="I203" s="11"/>
      <c r="N203" s="12"/>
    </row>
    <row r="204" spans="2:14" x14ac:dyDescent="0.35">
      <c r="B204" s="16">
        <v>40695</v>
      </c>
      <c r="C204" s="14">
        <v>75.155508143518205</v>
      </c>
      <c r="D204" s="15">
        <v>11.7994</v>
      </c>
      <c r="E204" s="15"/>
      <c r="F204" s="11"/>
      <c r="G204" s="11"/>
      <c r="H204" s="11"/>
      <c r="I204" s="11"/>
      <c r="N204" s="12"/>
    </row>
    <row r="205" spans="2:14" x14ac:dyDescent="0.35">
      <c r="B205" s="16">
        <v>40725</v>
      </c>
      <c r="C205" s="14">
        <v>75.516106737183705</v>
      </c>
      <c r="D205" s="15">
        <v>11.6716</v>
      </c>
      <c r="E205" s="15"/>
      <c r="F205" s="11"/>
      <c r="G205" s="11"/>
      <c r="H205" s="11"/>
      <c r="I205" s="11"/>
      <c r="N205" s="12"/>
    </row>
    <row r="206" spans="2:14" x14ac:dyDescent="0.35">
      <c r="B206" s="16">
        <v>40756</v>
      </c>
      <c r="C206" s="14">
        <v>75.635555021335406</v>
      </c>
      <c r="D206" s="15">
        <v>12.2056</v>
      </c>
      <c r="E206" s="15"/>
      <c r="F206" s="11"/>
      <c r="G206" s="11"/>
      <c r="H206" s="11"/>
      <c r="I206" s="11"/>
      <c r="N206" s="12"/>
    </row>
    <row r="207" spans="2:14" x14ac:dyDescent="0.35">
      <c r="B207" s="16">
        <v>40787</v>
      </c>
      <c r="C207" s="14">
        <v>75.821113047659097</v>
      </c>
      <c r="D207" s="15">
        <v>12.9754</v>
      </c>
      <c r="E207" s="15"/>
      <c r="F207" s="11"/>
      <c r="G207" s="11"/>
      <c r="H207" s="11"/>
      <c r="I207" s="11"/>
      <c r="N207" s="12"/>
    </row>
    <row r="208" spans="2:14" x14ac:dyDescent="0.35">
      <c r="B208" s="16">
        <v>40817</v>
      </c>
      <c r="C208" s="14">
        <v>76.332712302421996</v>
      </c>
      <c r="D208" s="15">
        <v>13.464499999999999</v>
      </c>
      <c r="E208" s="15"/>
      <c r="F208" s="11"/>
      <c r="G208" s="11"/>
      <c r="H208" s="11"/>
      <c r="I208" s="11"/>
      <c r="N208" s="12"/>
    </row>
    <row r="209" spans="2:14" x14ac:dyDescent="0.35">
      <c r="B209" s="16">
        <v>40848</v>
      </c>
      <c r="C209" s="14">
        <v>77.158332832501898</v>
      </c>
      <c r="D209" s="15">
        <v>13.6778</v>
      </c>
      <c r="E209" s="15"/>
      <c r="F209" s="11"/>
      <c r="G209" s="11"/>
      <c r="H209" s="11"/>
      <c r="I209" s="11"/>
      <c r="N209" s="12"/>
    </row>
    <row r="210" spans="2:14" x14ac:dyDescent="0.35">
      <c r="B210" s="16">
        <v>40878</v>
      </c>
      <c r="C210" s="14">
        <v>77.792385359697107</v>
      </c>
      <c r="D210" s="15">
        <v>13.752800000000001</v>
      </c>
      <c r="E210" s="15"/>
      <c r="F210" s="11"/>
      <c r="G210" s="11"/>
      <c r="H210" s="11"/>
      <c r="I210" s="11"/>
      <c r="N210" s="12"/>
    </row>
    <row r="211" spans="2:14" x14ac:dyDescent="0.35">
      <c r="B211" s="16">
        <v>40909</v>
      </c>
      <c r="C211" s="14">
        <v>78.343049462107103</v>
      </c>
      <c r="D211" s="15">
        <v>13.4605</v>
      </c>
      <c r="E211" s="15"/>
      <c r="F211" s="11"/>
      <c r="G211" s="11"/>
      <c r="H211" s="11"/>
      <c r="I211" s="11"/>
      <c r="N211" s="12"/>
    </row>
    <row r="212" spans="2:14" x14ac:dyDescent="0.35">
      <c r="B212" s="16">
        <v>40940</v>
      </c>
      <c r="C212" s="14">
        <v>78.502313840976001</v>
      </c>
      <c r="D212" s="15">
        <v>12.794</v>
      </c>
      <c r="E212" s="15"/>
      <c r="F212" s="11"/>
      <c r="G212" s="11"/>
      <c r="H212" s="11"/>
      <c r="I212" s="11"/>
      <c r="N212" s="12"/>
    </row>
    <row r="213" spans="2:14" x14ac:dyDescent="0.35">
      <c r="B213" s="16">
        <v>40969</v>
      </c>
      <c r="C213" s="14">
        <v>78.547388665184201</v>
      </c>
      <c r="D213" s="15">
        <v>12.755699999999999</v>
      </c>
      <c r="E213" s="15"/>
      <c r="F213" s="11"/>
      <c r="G213" s="11"/>
      <c r="H213" s="11"/>
      <c r="I213" s="11"/>
      <c r="N213" s="12"/>
    </row>
    <row r="214" spans="2:14" x14ac:dyDescent="0.35">
      <c r="B214" s="16">
        <v>41000</v>
      </c>
      <c r="C214" s="14">
        <v>78.300979626179497</v>
      </c>
      <c r="D214" s="15">
        <v>13.059900000000001</v>
      </c>
      <c r="E214" s="15"/>
      <c r="F214" s="11"/>
      <c r="G214" s="11"/>
      <c r="H214" s="11"/>
      <c r="I214" s="11"/>
      <c r="N214" s="12"/>
    </row>
    <row r="215" spans="2:14" x14ac:dyDescent="0.35">
      <c r="B215" s="16">
        <v>41030</v>
      </c>
      <c r="C215" s="14">
        <v>78.053819340104596</v>
      </c>
      <c r="D215" s="15">
        <v>13.6038</v>
      </c>
      <c r="E215" s="15"/>
      <c r="F215" s="11"/>
      <c r="G215" s="11"/>
      <c r="H215" s="11"/>
      <c r="I215" s="11"/>
      <c r="N215" s="12"/>
    </row>
    <row r="216" spans="2:14" x14ac:dyDescent="0.35">
      <c r="B216" s="16">
        <v>41061</v>
      </c>
      <c r="C216" s="14">
        <v>78.413666686699898</v>
      </c>
      <c r="D216" s="15">
        <v>13.9619</v>
      </c>
      <c r="E216" s="15"/>
      <c r="F216" s="11"/>
      <c r="G216" s="11"/>
      <c r="H216" s="11"/>
      <c r="I216" s="11"/>
      <c r="N216" s="12"/>
    </row>
    <row r="217" spans="2:14" x14ac:dyDescent="0.35">
      <c r="B217" s="16">
        <v>41091</v>
      </c>
      <c r="C217" s="14">
        <v>78.853897469799904</v>
      </c>
      <c r="D217" s="15">
        <v>13.3718</v>
      </c>
      <c r="E217" s="15"/>
      <c r="F217" s="11"/>
      <c r="G217" s="11"/>
      <c r="H217" s="11"/>
      <c r="I217" s="11"/>
      <c r="N217" s="12"/>
    </row>
    <row r="218" spans="2:14" x14ac:dyDescent="0.35">
      <c r="B218" s="16">
        <v>41122</v>
      </c>
      <c r="C218" s="14">
        <v>79.090540296892797</v>
      </c>
      <c r="D218" s="15">
        <v>13.185700000000001</v>
      </c>
      <c r="E218" s="15"/>
      <c r="F218" s="11"/>
      <c r="G218" s="11"/>
      <c r="H218" s="11"/>
      <c r="I218" s="11"/>
      <c r="N218" s="12"/>
    </row>
    <row r="219" spans="2:14" x14ac:dyDescent="0.35">
      <c r="B219" s="16">
        <v>41153</v>
      </c>
      <c r="C219" s="14">
        <v>79.439118937436106</v>
      </c>
      <c r="D219" s="15">
        <v>12.9588</v>
      </c>
      <c r="E219" s="15"/>
      <c r="F219" s="11"/>
      <c r="G219" s="11"/>
      <c r="H219" s="11"/>
      <c r="I219" s="11"/>
      <c r="N219" s="12"/>
    </row>
    <row r="220" spans="2:14" x14ac:dyDescent="0.35">
      <c r="B220" s="16">
        <v>41183</v>
      </c>
      <c r="C220" s="14">
        <v>79.841036119959099</v>
      </c>
      <c r="D220" s="15">
        <v>12.881399999999999</v>
      </c>
      <c r="E220" s="15"/>
      <c r="F220" s="11"/>
      <c r="G220" s="11"/>
      <c r="H220" s="11"/>
      <c r="I220" s="11"/>
      <c r="N220" s="12"/>
    </row>
    <row r="221" spans="2:14" x14ac:dyDescent="0.35">
      <c r="B221" s="16">
        <v>41214</v>
      </c>
      <c r="C221" s="14">
        <v>80.383436504597597</v>
      </c>
      <c r="D221" s="15">
        <v>13.082800000000001</v>
      </c>
      <c r="E221" s="15"/>
      <c r="F221" s="11"/>
      <c r="G221" s="11"/>
      <c r="H221" s="11"/>
      <c r="I221" s="11"/>
      <c r="N221" s="12"/>
    </row>
    <row r="222" spans="2:14" x14ac:dyDescent="0.35">
      <c r="B222" s="16">
        <v>41244</v>
      </c>
      <c r="C222" s="14">
        <v>80.568243283851203</v>
      </c>
      <c r="D222" s="15">
        <v>12.868399999999999</v>
      </c>
      <c r="E222" s="15"/>
      <c r="F222" s="11"/>
      <c r="G222" s="11"/>
      <c r="H222" s="11"/>
      <c r="I222" s="11"/>
      <c r="N222" s="12"/>
    </row>
    <row r="223" spans="2:14" x14ac:dyDescent="0.35">
      <c r="B223" s="16">
        <v>41275</v>
      </c>
      <c r="C223" s="14">
        <v>80.8927820181501</v>
      </c>
      <c r="D223" s="15">
        <v>12.710699999999999</v>
      </c>
      <c r="E223" s="15"/>
      <c r="F223" s="11"/>
      <c r="G223" s="11"/>
      <c r="H223" s="11"/>
      <c r="I223" s="11"/>
      <c r="N223" s="12"/>
    </row>
    <row r="224" spans="2:14" x14ac:dyDescent="0.35">
      <c r="B224" s="16">
        <v>41306</v>
      </c>
      <c r="C224" s="14">
        <v>81.290942965322401</v>
      </c>
      <c r="D224" s="15">
        <v>12.719200000000001</v>
      </c>
      <c r="E224" s="15"/>
      <c r="F224" s="11"/>
      <c r="G224" s="11"/>
      <c r="H224" s="11"/>
      <c r="I224" s="11"/>
      <c r="N224" s="12"/>
    </row>
    <row r="225" spans="2:14" x14ac:dyDescent="0.35">
      <c r="B225" s="16">
        <v>41334</v>
      </c>
      <c r="C225" s="14">
        <v>81.887433139010795</v>
      </c>
      <c r="D225" s="15">
        <v>12.548</v>
      </c>
      <c r="E225" s="15"/>
      <c r="F225" s="11"/>
      <c r="G225" s="11"/>
      <c r="H225" s="11"/>
      <c r="I225" s="11"/>
      <c r="N225" s="12"/>
    </row>
    <row r="226" spans="2:14" x14ac:dyDescent="0.35">
      <c r="B226" s="16">
        <v>41365</v>
      </c>
      <c r="C226" s="14">
        <v>81.941522928060607</v>
      </c>
      <c r="D226" s="15">
        <v>12.2148</v>
      </c>
      <c r="E226" s="15"/>
      <c r="F226" s="11"/>
      <c r="G226" s="11"/>
      <c r="H226" s="11"/>
      <c r="I226" s="11"/>
      <c r="N226" s="12"/>
    </row>
    <row r="227" spans="2:14" x14ac:dyDescent="0.35">
      <c r="B227" s="16">
        <v>41395</v>
      </c>
      <c r="C227" s="14">
        <v>81.668820241601097</v>
      </c>
      <c r="D227" s="15">
        <v>12.281599999999999</v>
      </c>
      <c r="E227" s="15"/>
      <c r="F227" s="11"/>
      <c r="G227" s="11"/>
      <c r="H227" s="11"/>
      <c r="I227" s="11"/>
      <c r="N227" s="12"/>
    </row>
    <row r="228" spans="2:14" x14ac:dyDescent="0.35">
      <c r="B228" s="16">
        <v>41426</v>
      </c>
      <c r="C228" s="14">
        <v>81.619237934972006</v>
      </c>
      <c r="D228" s="15">
        <v>12.948399999999999</v>
      </c>
      <c r="E228" s="15"/>
      <c r="F228" s="11"/>
      <c r="G228" s="11"/>
      <c r="H228" s="11"/>
      <c r="I228" s="11"/>
      <c r="N228" s="12"/>
    </row>
    <row r="229" spans="2:14" x14ac:dyDescent="0.35">
      <c r="B229" s="16">
        <v>41456</v>
      </c>
      <c r="C229" s="14">
        <v>81.5921930404471</v>
      </c>
      <c r="D229" s="15">
        <v>12.7737</v>
      </c>
      <c r="E229" s="15"/>
      <c r="F229" s="11"/>
      <c r="G229" s="11"/>
      <c r="H229" s="11"/>
      <c r="I229" s="11"/>
      <c r="N229" s="12"/>
    </row>
    <row r="230" spans="2:14" x14ac:dyDescent="0.35">
      <c r="B230" s="16">
        <v>41487</v>
      </c>
      <c r="C230" s="14">
        <v>81.824328385119301</v>
      </c>
      <c r="D230" s="15">
        <v>12.895300000000001</v>
      </c>
      <c r="E230" s="15"/>
      <c r="F230" s="11"/>
      <c r="G230" s="11"/>
      <c r="H230" s="11"/>
      <c r="I230" s="11"/>
      <c r="N230" s="12"/>
    </row>
    <row r="231" spans="2:14" x14ac:dyDescent="0.35">
      <c r="B231" s="16">
        <v>41518</v>
      </c>
      <c r="C231" s="14">
        <v>82.132339683875202</v>
      </c>
      <c r="D231" s="15">
        <v>13.084199999999999</v>
      </c>
      <c r="E231" s="15"/>
      <c r="F231" s="11"/>
      <c r="G231" s="11"/>
      <c r="H231" s="11"/>
      <c r="I231" s="11"/>
      <c r="N231" s="12"/>
    </row>
    <row r="232" spans="2:14" x14ac:dyDescent="0.35">
      <c r="B232" s="16">
        <v>41548</v>
      </c>
      <c r="C232" s="14">
        <v>82.522988160346202</v>
      </c>
      <c r="D232" s="15">
        <v>13.006500000000001</v>
      </c>
      <c r="E232" s="15"/>
      <c r="F232" s="11"/>
      <c r="G232" s="11"/>
      <c r="H232" s="11"/>
      <c r="I232" s="11"/>
      <c r="N232" s="12"/>
    </row>
    <row r="233" spans="2:14" x14ac:dyDescent="0.35">
      <c r="B233" s="16">
        <v>41579</v>
      </c>
      <c r="C233" s="14">
        <v>83.292265160165897</v>
      </c>
      <c r="D233" s="15">
        <v>13.074400000000001</v>
      </c>
      <c r="E233" s="15"/>
      <c r="F233" s="11"/>
      <c r="G233" s="11"/>
      <c r="H233" s="11"/>
      <c r="I233" s="11"/>
      <c r="N233" s="12"/>
    </row>
    <row r="234" spans="2:14" x14ac:dyDescent="0.35">
      <c r="B234" s="16">
        <v>41609</v>
      </c>
      <c r="C234" s="14">
        <v>83.770058296772604</v>
      </c>
      <c r="D234" s="15">
        <v>13.008800000000001</v>
      </c>
      <c r="E234" s="15"/>
      <c r="F234" s="11"/>
      <c r="G234" s="11"/>
      <c r="H234" s="11"/>
      <c r="I234" s="11"/>
      <c r="N234" s="12"/>
    </row>
    <row r="235" spans="2:14" x14ac:dyDescent="0.35">
      <c r="B235" s="16">
        <v>41640</v>
      </c>
      <c r="C235" s="14">
        <v>84.519051625698694</v>
      </c>
      <c r="D235" s="15">
        <v>13.2097</v>
      </c>
      <c r="E235" s="15"/>
      <c r="F235" s="11"/>
      <c r="G235" s="11"/>
      <c r="H235" s="11"/>
      <c r="I235" s="11"/>
      <c r="N235" s="12"/>
    </row>
    <row r="236" spans="2:14" x14ac:dyDescent="0.35">
      <c r="B236" s="16">
        <v>41671</v>
      </c>
      <c r="C236" s="14">
        <v>84.733157040687601</v>
      </c>
      <c r="D236" s="15">
        <v>13.2881</v>
      </c>
      <c r="E236" s="15"/>
      <c r="F236" s="11"/>
      <c r="G236" s="11"/>
      <c r="H236" s="11"/>
      <c r="I236" s="11"/>
      <c r="N236" s="12"/>
    </row>
    <row r="237" spans="2:14" x14ac:dyDescent="0.35">
      <c r="B237" s="16">
        <v>41699</v>
      </c>
      <c r="C237" s="14">
        <v>84.965292385359703</v>
      </c>
      <c r="D237" s="15">
        <v>13.2042</v>
      </c>
      <c r="E237" s="15"/>
      <c r="F237" s="11"/>
      <c r="G237" s="11"/>
      <c r="H237" s="11"/>
      <c r="I237" s="11"/>
      <c r="N237" s="12"/>
    </row>
    <row r="238" spans="2:14" x14ac:dyDescent="0.35">
      <c r="B238" s="16">
        <v>41730</v>
      </c>
      <c r="C238" s="14">
        <v>84.806779253560904</v>
      </c>
      <c r="D238" s="15">
        <v>13.069100000000001</v>
      </c>
      <c r="E238" s="15"/>
      <c r="F238" s="11"/>
      <c r="G238" s="11"/>
      <c r="H238" s="11"/>
      <c r="I238" s="11"/>
      <c r="N238" s="12"/>
    </row>
    <row r="239" spans="2:14" x14ac:dyDescent="0.35">
      <c r="B239" s="16">
        <v>41760</v>
      </c>
      <c r="C239" s="14">
        <v>84.535579061241705</v>
      </c>
      <c r="D239" s="15">
        <v>12.935600000000001</v>
      </c>
      <c r="E239" s="15"/>
      <c r="F239" s="11"/>
      <c r="G239" s="11"/>
      <c r="H239" s="11"/>
      <c r="I239" s="11"/>
      <c r="N239" s="12"/>
    </row>
    <row r="240" spans="2:14" x14ac:dyDescent="0.35">
      <c r="B240" s="16">
        <v>41791</v>
      </c>
      <c r="C240" s="14">
        <v>84.682072239918298</v>
      </c>
      <c r="D240" s="15">
        <v>12.990500000000001</v>
      </c>
      <c r="E240" s="15"/>
      <c r="F240" s="11"/>
      <c r="G240" s="11"/>
      <c r="H240" s="11"/>
      <c r="I240" s="11"/>
      <c r="N240" s="12"/>
    </row>
    <row r="241" spans="2:14" x14ac:dyDescent="0.35">
      <c r="B241" s="16">
        <v>41821</v>
      </c>
      <c r="C241" s="14">
        <v>84.914958831660599</v>
      </c>
      <c r="D241" s="15">
        <v>12.9793</v>
      </c>
      <c r="E241" s="15"/>
      <c r="F241" s="11"/>
      <c r="G241" s="11"/>
      <c r="H241" s="11"/>
      <c r="I241" s="11"/>
      <c r="N241" s="12"/>
    </row>
    <row r="242" spans="2:14" x14ac:dyDescent="0.35">
      <c r="B242" s="16">
        <v>41852</v>
      </c>
      <c r="C242" s="14">
        <v>85.219965142135905</v>
      </c>
      <c r="D242" s="15">
        <v>13.1478</v>
      </c>
      <c r="E242" s="15"/>
      <c r="F242" s="11"/>
      <c r="G242" s="11"/>
      <c r="H242" s="11"/>
      <c r="I242" s="11"/>
      <c r="N242" s="12"/>
    </row>
    <row r="243" spans="2:14" x14ac:dyDescent="0.35">
      <c r="B243" s="16">
        <v>41883</v>
      </c>
      <c r="C243" s="14">
        <v>85.596339924274304</v>
      </c>
      <c r="D243" s="15">
        <v>13.2182</v>
      </c>
      <c r="E243" s="15"/>
      <c r="F243" s="11"/>
      <c r="G243" s="11"/>
      <c r="H243" s="11"/>
      <c r="I243" s="11"/>
      <c r="N243" s="12"/>
    </row>
    <row r="244" spans="2:14" x14ac:dyDescent="0.35">
      <c r="B244" s="16">
        <v>41913</v>
      </c>
      <c r="C244" s="14">
        <v>86.069625578460204</v>
      </c>
      <c r="D244" s="15">
        <v>13.474299999999999</v>
      </c>
      <c r="E244" s="15"/>
      <c r="F244" s="11"/>
      <c r="G244" s="11"/>
      <c r="H244" s="11"/>
      <c r="I244" s="11"/>
      <c r="N244" s="12"/>
    </row>
    <row r="245" spans="2:14" x14ac:dyDescent="0.35">
      <c r="B245" s="16">
        <v>41944</v>
      </c>
      <c r="C245" s="14">
        <v>86.763777871266299</v>
      </c>
      <c r="D245" s="15">
        <v>13.599500000000001</v>
      </c>
      <c r="E245" s="15"/>
      <c r="F245" s="11"/>
      <c r="G245" s="11"/>
      <c r="H245" s="11"/>
      <c r="I245" s="11"/>
      <c r="N245" s="12"/>
    </row>
    <row r="246" spans="2:14" x14ac:dyDescent="0.35">
      <c r="B246" s="16">
        <v>41974</v>
      </c>
      <c r="C246" s="14">
        <v>87.188983712963505</v>
      </c>
      <c r="D246" s="15">
        <v>14.4727</v>
      </c>
      <c r="E246" s="15"/>
      <c r="F246" s="11"/>
      <c r="G246" s="11"/>
      <c r="H246" s="11"/>
      <c r="I246" s="11"/>
      <c r="N246" s="12"/>
    </row>
    <row r="247" spans="2:14" x14ac:dyDescent="0.35">
      <c r="B247" s="16">
        <v>42005</v>
      </c>
      <c r="C247" s="14">
        <v>87.110102770599198</v>
      </c>
      <c r="D247" s="15">
        <v>14.6808</v>
      </c>
      <c r="E247" s="15">
        <v>233.70699999999999</v>
      </c>
      <c r="F247" s="11"/>
      <c r="G247" s="11"/>
      <c r="H247" s="11"/>
      <c r="I247" s="11"/>
      <c r="N247" s="12"/>
    </row>
    <row r="248" spans="2:14" x14ac:dyDescent="0.35">
      <c r="B248" s="16">
        <v>42036</v>
      </c>
      <c r="C248" s="14">
        <v>87.275377126029198</v>
      </c>
      <c r="D248" s="15">
        <v>14.9231</v>
      </c>
      <c r="E248" s="15">
        <v>234.72200000000001</v>
      </c>
      <c r="F248" s="11"/>
      <c r="G248" s="11"/>
      <c r="H248" s="11"/>
      <c r="I248" s="11"/>
      <c r="N248" s="12"/>
    </row>
    <row r="249" spans="2:14" x14ac:dyDescent="0.35">
      <c r="B249" s="16">
        <v>42064</v>
      </c>
      <c r="C249" s="14">
        <v>87.630716990203695</v>
      </c>
      <c r="D249" s="15">
        <v>15.2136</v>
      </c>
      <c r="E249" s="15">
        <v>236.119</v>
      </c>
      <c r="F249" s="11"/>
      <c r="G249" s="11"/>
      <c r="H249" s="11"/>
      <c r="I249" s="11"/>
      <c r="N249" s="12"/>
    </row>
    <row r="250" spans="2:14" x14ac:dyDescent="0.35">
      <c r="B250" s="16">
        <v>42095</v>
      </c>
      <c r="C250" s="14">
        <v>87.403840375022497</v>
      </c>
      <c r="D250" s="15">
        <v>15.220800000000001</v>
      </c>
      <c r="E250" s="15">
        <v>236.59899999999999</v>
      </c>
      <c r="F250" s="11"/>
      <c r="G250" s="11"/>
      <c r="H250" s="11"/>
      <c r="I250" s="11"/>
      <c r="N250" s="12"/>
    </row>
    <row r="251" spans="2:14" x14ac:dyDescent="0.35">
      <c r="B251" s="16">
        <v>42125</v>
      </c>
      <c r="C251" s="14">
        <v>86.967365827273298</v>
      </c>
      <c r="D251" s="15">
        <v>15.263999999999999</v>
      </c>
      <c r="E251" s="15">
        <v>237.80500000000001</v>
      </c>
      <c r="F251" s="11"/>
      <c r="G251" s="11"/>
      <c r="H251" s="11"/>
      <c r="I251" s="11"/>
      <c r="N251" s="12"/>
    </row>
    <row r="252" spans="2:14" x14ac:dyDescent="0.35">
      <c r="B252" s="16">
        <v>42156</v>
      </c>
      <c r="C252" s="14">
        <v>87.113107758879707</v>
      </c>
      <c r="D252" s="15">
        <v>15.469200000000001</v>
      </c>
      <c r="E252" s="15">
        <v>238.63800000000001</v>
      </c>
      <c r="F252" s="11"/>
      <c r="G252" s="11"/>
      <c r="H252" s="11"/>
      <c r="I252" s="11"/>
      <c r="N252" s="12"/>
    </row>
    <row r="253" spans="2:14" x14ac:dyDescent="0.35">
      <c r="B253" s="16">
        <v>42186</v>
      </c>
      <c r="C253" s="14">
        <v>87.240819760802907</v>
      </c>
      <c r="D253" s="15">
        <v>15.922499999999999</v>
      </c>
      <c r="E253" s="15">
        <v>238.654</v>
      </c>
      <c r="F253" s="11"/>
      <c r="G253" s="11"/>
      <c r="H253" s="11"/>
      <c r="I253" s="11"/>
      <c r="N253" s="12"/>
    </row>
    <row r="254" spans="2:14" x14ac:dyDescent="0.35">
      <c r="B254" s="16">
        <v>42217</v>
      </c>
      <c r="C254" s="14">
        <v>87.4248752929864</v>
      </c>
      <c r="D254" s="15">
        <v>16.5032</v>
      </c>
      <c r="E254" s="15">
        <v>238.316</v>
      </c>
      <c r="F254" s="11"/>
      <c r="G254" s="11"/>
      <c r="H254" s="11"/>
      <c r="I254" s="11"/>
      <c r="N254" s="12"/>
    </row>
    <row r="255" spans="2:14" x14ac:dyDescent="0.35">
      <c r="B255" s="16">
        <v>42248</v>
      </c>
      <c r="C255" s="14">
        <v>87.752419015565806</v>
      </c>
      <c r="D255" s="15">
        <v>16.851900000000001</v>
      </c>
      <c r="E255" s="15">
        <v>237.94499999999999</v>
      </c>
      <c r="F255" s="11"/>
      <c r="G255" s="11"/>
      <c r="H255" s="11"/>
      <c r="I255" s="11"/>
      <c r="N255" s="12"/>
    </row>
    <row r="256" spans="2:14" x14ac:dyDescent="0.35">
      <c r="B256" s="16">
        <v>42278</v>
      </c>
      <c r="C256" s="14">
        <v>88.203918504717805</v>
      </c>
      <c r="D256" s="15">
        <v>16.581299999999999</v>
      </c>
      <c r="E256" s="15">
        <v>237.83799999999999</v>
      </c>
      <c r="F256" s="11"/>
      <c r="G256" s="11"/>
      <c r="H256" s="11"/>
      <c r="I256" s="11"/>
      <c r="N256" s="12"/>
    </row>
    <row r="257" spans="2:14" x14ac:dyDescent="0.35">
      <c r="B257" s="16">
        <v>42309</v>
      </c>
      <c r="C257" s="14">
        <v>88.685467876675304</v>
      </c>
      <c r="D257" s="15">
        <v>16.6325</v>
      </c>
      <c r="E257" s="15">
        <v>237.33600000000001</v>
      </c>
      <c r="F257" s="11"/>
      <c r="G257" s="11"/>
      <c r="H257" s="11"/>
      <c r="I257" s="11"/>
      <c r="N257" s="12"/>
    </row>
    <row r="258" spans="2:14" x14ac:dyDescent="0.35">
      <c r="B258" s="16">
        <v>42339</v>
      </c>
      <c r="C258" s="14">
        <v>89.046817717410903</v>
      </c>
      <c r="D258" s="15">
        <v>17.0365</v>
      </c>
      <c r="E258" s="15">
        <v>236.52500000000001</v>
      </c>
      <c r="F258" s="11"/>
      <c r="G258" s="11"/>
      <c r="H258" s="11"/>
      <c r="I258" s="11"/>
      <c r="N258" s="12"/>
    </row>
    <row r="259" spans="2:14" x14ac:dyDescent="0.35">
      <c r="B259" s="16">
        <v>42370</v>
      </c>
      <c r="C259" s="14">
        <v>89.3863813931126</v>
      </c>
      <c r="D259" s="15">
        <v>18.025500000000001</v>
      </c>
      <c r="E259" s="15">
        <v>236.916</v>
      </c>
      <c r="F259" s="11"/>
      <c r="G259" s="11"/>
      <c r="H259" s="11"/>
      <c r="I259" s="11"/>
      <c r="N259" s="12"/>
    </row>
    <row r="260" spans="2:14" x14ac:dyDescent="0.35">
      <c r="B260" s="16">
        <v>42401</v>
      </c>
      <c r="C260" s="14">
        <v>89.7777811166536</v>
      </c>
      <c r="D260" s="15">
        <v>18.477699999999999</v>
      </c>
      <c r="E260" s="15">
        <v>237.11099999999999</v>
      </c>
      <c r="F260" s="11"/>
      <c r="G260" s="11"/>
      <c r="H260" s="11"/>
      <c r="I260" s="11"/>
      <c r="N260" s="12"/>
    </row>
    <row r="261" spans="2:14" x14ac:dyDescent="0.35">
      <c r="B261" s="16">
        <v>42430</v>
      </c>
      <c r="C261" s="14">
        <v>89.910000600997606</v>
      </c>
      <c r="D261" s="15">
        <v>17.692299999999999</v>
      </c>
      <c r="E261" s="15">
        <v>238.13200000000001</v>
      </c>
      <c r="F261" s="11"/>
      <c r="G261" s="11"/>
      <c r="H261" s="11"/>
      <c r="I261" s="11"/>
      <c r="N261" s="12"/>
    </row>
    <row r="262" spans="2:14" x14ac:dyDescent="0.35">
      <c r="B262" s="16">
        <v>42461</v>
      </c>
      <c r="C262" s="14">
        <v>89.625277961415904</v>
      </c>
      <c r="D262" s="15">
        <v>17.490500000000001</v>
      </c>
      <c r="E262" s="15">
        <v>239.261</v>
      </c>
      <c r="F262" s="11"/>
      <c r="G262" s="11"/>
      <c r="H262" s="11"/>
      <c r="I262" s="11"/>
      <c r="N262" s="12"/>
    </row>
    <row r="263" spans="2:14" x14ac:dyDescent="0.35">
      <c r="B263" s="16">
        <v>42491</v>
      </c>
      <c r="C263" s="14">
        <v>89.225614520103406</v>
      </c>
      <c r="D263" s="15">
        <v>18.097999999999999</v>
      </c>
      <c r="E263" s="15">
        <v>240.22900000000001</v>
      </c>
      <c r="F263" s="11"/>
      <c r="G263" s="11"/>
      <c r="H263" s="11"/>
      <c r="I263" s="11"/>
      <c r="N263" s="12"/>
    </row>
    <row r="264" spans="2:14" x14ac:dyDescent="0.35">
      <c r="B264" s="16">
        <v>42522</v>
      </c>
      <c r="C264" s="14">
        <v>89.324027886291205</v>
      </c>
      <c r="D264" s="15">
        <v>18.650600000000001</v>
      </c>
      <c r="E264" s="15">
        <v>241.018</v>
      </c>
      <c r="F264" s="11"/>
      <c r="G264" s="11"/>
      <c r="H264" s="11"/>
      <c r="I264" s="11"/>
      <c r="N264" s="12"/>
    </row>
    <row r="265" spans="2:14" x14ac:dyDescent="0.35">
      <c r="B265" s="16">
        <v>42552</v>
      </c>
      <c r="C265" s="14">
        <v>89.556914478033505</v>
      </c>
      <c r="D265" s="15">
        <v>18.586200000000002</v>
      </c>
      <c r="E265" s="15">
        <v>240.62799999999999</v>
      </c>
      <c r="F265" s="11"/>
      <c r="G265" s="11"/>
      <c r="H265" s="11"/>
      <c r="I265" s="11"/>
      <c r="N265" s="12"/>
    </row>
    <row r="266" spans="2:14" x14ac:dyDescent="0.35">
      <c r="B266" s="16">
        <v>42583</v>
      </c>
      <c r="C266" s="14">
        <v>89.809333493599397</v>
      </c>
      <c r="D266" s="15">
        <v>18.471499999999999</v>
      </c>
      <c r="E266" s="15">
        <v>240.84899999999999</v>
      </c>
      <c r="F266" s="11"/>
      <c r="G266" s="11"/>
      <c r="H266" s="11"/>
      <c r="I266" s="11"/>
      <c r="N266" s="12"/>
    </row>
    <row r="267" spans="2:14" x14ac:dyDescent="0.35">
      <c r="B267" s="16">
        <v>42614</v>
      </c>
      <c r="C267" s="14">
        <v>90.357743854798997</v>
      </c>
      <c r="D267" s="15">
        <v>19.1678</v>
      </c>
      <c r="E267" s="15">
        <v>241.428</v>
      </c>
      <c r="F267" s="11"/>
      <c r="G267" s="11"/>
      <c r="H267" s="11"/>
      <c r="I267" s="11"/>
      <c r="N267" s="12"/>
    </row>
    <row r="268" spans="2:14" x14ac:dyDescent="0.35">
      <c r="B268" s="16">
        <v>42644</v>
      </c>
      <c r="C268" s="14">
        <v>90.906154215998598</v>
      </c>
      <c r="D268" s="15">
        <v>18.915700000000001</v>
      </c>
      <c r="E268" s="15">
        <v>241.72900000000001</v>
      </c>
      <c r="F268" s="11"/>
      <c r="G268" s="11"/>
      <c r="H268" s="11"/>
      <c r="I268" s="11"/>
      <c r="N268" s="12"/>
    </row>
    <row r="269" spans="2:14" x14ac:dyDescent="0.35">
      <c r="B269" s="16">
        <v>42675</v>
      </c>
      <c r="C269" s="14">
        <v>91.616833944347604</v>
      </c>
      <c r="D269" s="15">
        <v>20.037099999999999</v>
      </c>
      <c r="E269" s="15">
        <v>241.35300000000001</v>
      </c>
      <c r="F269" s="11"/>
      <c r="G269" s="11"/>
      <c r="H269" s="11"/>
      <c r="I269" s="11"/>
      <c r="N269" s="12"/>
    </row>
    <row r="270" spans="2:14" x14ac:dyDescent="0.35">
      <c r="B270" s="16">
        <v>42705</v>
      </c>
      <c r="C270" s="14">
        <v>92.039034797764302</v>
      </c>
      <c r="D270" s="15">
        <v>20.515599999999999</v>
      </c>
      <c r="E270" s="15">
        <v>241.43199999999999</v>
      </c>
      <c r="F270" s="11"/>
      <c r="G270" s="11"/>
      <c r="H270" s="11"/>
      <c r="I270" s="11"/>
      <c r="N270" s="12"/>
    </row>
    <row r="271" spans="2:14" x14ac:dyDescent="0.35">
      <c r="B271" s="16">
        <v>42736</v>
      </c>
      <c r="C271" s="14">
        <v>93.603882444858499</v>
      </c>
      <c r="D271" s="15">
        <v>21.377500000000001</v>
      </c>
      <c r="E271" s="15">
        <v>242.839</v>
      </c>
      <c r="F271" s="11"/>
      <c r="G271" s="11"/>
      <c r="H271" s="11"/>
      <c r="I271" s="11"/>
      <c r="N271" s="12"/>
    </row>
    <row r="272" spans="2:14" x14ac:dyDescent="0.35">
      <c r="B272" s="16">
        <v>42767</v>
      </c>
      <c r="C272" s="14">
        <v>94.1447803353567</v>
      </c>
      <c r="D272" s="15">
        <v>20.3324</v>
      </c>
      <c r="E272" s="15">
        <v>243.60300000000001</v>
      </c>
      <c r="F272" s="11"/>
      <c r="G272" s="11"/>
      <c r="H272" s="11"/>
      <c r="I272" s="11"/>
      <c r="N272" s="12"/>
    </row>
    <row r="273" spans="2:14" x14ac:dyDescent="0.35">
      <c r="B273" s="16">
        <v>42795</v>
      </c>
      <c r="C273" s="14">
        <v>94.722489332291602</v>
      </c>
      <c r="D273" s="15">
        <v>19.355599999999999</v>
      </c>
      <c r="E273" s="15">
        <v>243.80099999999999</v>
      </c>
      <c r="F273" s="11"/>
      <c r="G273" s="11"/>
      <c r="H273" s="11"/>
      <c r="I273" s="11"/>
      <c r="N273" s="12"/>
    </row>
    <row r="274" spans="2:14" x14ac:dyDescent="0.35">
      <c r="B274" s="16">
        <v>42826</v>
      </c>
      <c r="C274" s="14">
        <v>94.838932628162794</v>
      </c>
      <c r="D274" s="15">
        <v>18.778400000000001</v>
      </c>
      <c r="E274" s="15">
        <v>244.524</v>
      </c>
      <c r="F274" s="11"/>
      <c r="G274" s="11"/>
      <c r="H274" s="11"/>
      <c r="I274" s="11"/>
      <c r="N274" s="12"/>
    </row>
    <row r="275" spans="2:14" x14ac:dyDescent="0.35">
      <c r="B275" s="16">
        <v>42856</v>
      </c>
      <c r="C275" s="14">
        <v>94.725494320572096</v>
      </c>
      <c r="D275" s="15">
        <v>18.767900000000001</v>
      </c>
      <c r="E275" s="15">
        <v>244.733</v>
      </c>
      <c r="F275" s="11"/>
      <c r="G275" s="11"/>
      <c r="H275" s="11"/>
      <c r="I275" s="11"/>
      <c r="N275" s="12"/>
    </row>
    <row r="276" spans="2:14" x14ac:dyDescent="0.35">
      <c r="B276" s="16">
        <v>42887</v>
      </c>
      <c r="C276" s="14">
        <v>94.963639641805401</v>
      </c>
      <c r="D276" s="15">
        <v>18.161200000000001</v>
      </c>
      <c r="E276" s="15">
        <v>244.95500000000001</v>
      </c>
      <c r="F276" s="11"/>
      <c r="G276" s="11"/>
      <c r="H276" s="11"/>
      <c r="I276" s="11"/>
      <c r="N276" s="12"/>
    </row>
    <row r="277" spans="2:14" x14ac:dyDescent="0.35">
      <c r="B277" s="16">
        <v>42917</v>
      </c>
      <c r="C277" s="14">
        <v>95.322735741330604</v>
      </c>
      <c r="D277" s="15">
        <v>17.837800000000001</v>
      </c>
      <c r="E277" s="15">
        <v>244.786</v>
      </c>
      <c r="F277" s="11"/>
      <c r="G277" s="11"/>
      <c r="H277" s="11"/>
      <c r="I277" s="11"/>
      <c r="N277" s="12"/>
    </row>
    <row r="278" spans="2:14" x14ac:dyDescent="0.35">
      <c r="B278" s="16">
        <v>42948</v>
      </c>
      <c r="C278" s="14">
        <v>95.793767654306095</v>
      </c>
      <c r="D278" s="15">
        <v>17.809200000000001</v>
      </c>
      <c r="E278" s="15">
        <v>245.51900000000001</v>
      </c>
      <c r="F278" s="11"/>
      <c r="G278" s="11"/>
      <c r="H278" s="11"/>
      <c r="I278" s="11"/>
      <c r="N278" s="12"/>
    </row>
    <row r="279" spans="2:14" x14ac:dyDescent="0.35">
      <c r="B279" s="16">
        <v>42979</v>
      </c>
      <c r="C279" s="14">
        <v>96.093515235290596</v>
      </c>
      <c r="D279" s="15">
        <v>17.819199999999999</v>
      </c>
      <c r="E279" s="15">
        <v>246.81899999999999</v>
      </c>
      <c r="F279" s="11"/>
      <c r="G279" s="11"/>
      <c r="H279" s="11"/>
      <c r="I279" s="11"/>
      <c r="N279" s="12"/>
    </row>
    <row r="280" spans="2:14" x14ac:dyDescent="0.35">
      <c r="B280" s="16">
        <v>43009</v>
      </c>
      <c r="C280" s="14">
        <v>96.698269126750404</v>
      </c>
      <c r="D280" s="15">
        <v>18.7712</v>
      </c>
      <c r="E280" s="15">
        <v>246.66300000000001</v>
      </c>
      <c r="F280" s="11"/>
      <c r="G280" s="11"/>
      <c r="H280" s="11"/>
      <c r="I280" s="11"/>
      <c r="N280" s="12"/>
    </row>
    <row r="281" spans="2:14" x14ac:dyDescent="0.35">
      <c r="B281" s="16">
        <v>43040</v>
      </c>
      <c r="C281" s="14">
        <v>97.695173988821495</v>
      </c>
      <c r="D281" s="15">
        <v>18.942</v>
      </c>
      <c r="E281" s="15">
        <v>246.66900000000001</v>
      </c>
      <c r="F281" s="11"/>
      <c r="G281" s="11"/>
      <c r="H281" s="11"/>
      <c r="I281" s="11"/>
      <c r="N281" s="12"/>
    </row>
    <row r="282" spans="2:14" x14ac:dyDescent="0.35">
      <c r="B282" s="16">
        <v>43070</v>
      </c>
      <c r="C282" s="14">
        <v>98.272882985756297</v>
      </c>
      <c r="D282" s="15">
        <v>19.1265</v>
      </c>
      <c r="E282" s="15">
        <v>246.524</v>
      </c>
      <c r="F282" s="11"/>
      <c r="G282" s="11"/>
      <c r="H282" s="11"/>
      <c r="I282" s="11"/>
      <c r="N282" s="12"/>
    </row>
    <row r="283" spans="2:14" x14ac:dyDescent="0.35">
      <c r="B283" s="16">
        <v>43101</v>
      </c>
      <c r="C283" s="14">
        <v>98.794999699501204</v>
      </c>
      <c r="D283" s="15">
        <v>18.955400000000001</v>
      </c>
      <c r="E283" s="15">
        <v>247.86699999999999</v>
      </c>
      <c r="F283" s="11"/>
      <c r="G283" s="11"/>
      <c r="H283" s="11"/>
      <c r="I283" s="11"/>
      <c r="N283" s="12"/>
    </row>
    <row r="284" spans="2:14" x14ac:dyDescent="0.35">
      <c r="B284" s="16">
        <v>43132</v>
      </c>
      <c r="C284" s="14">
        <v>99.171374481639504</v>
      </c>
      <c r="D284" s="15">
        <v>18.632999999999999</v>
      </c>
      <c r="E284" s="15">
        <v>248.99100000000001</v>
      </c>
      <c r="F284" s="11"/>
      <c r="G284" s="11"/>
      <c r="H284" s="11"/>
      <c r="I284" s="11"/>
      <c r="N284" s="12"/>
    </row>
    <row r="285" spans="2:14" x14ac:dyDescent="0.35">
      <c r="B285" s="16">
        <v>43160</v>
      </c>
      <c r="C285" s="14">
        <v>99.492156980587794</v>
      </c>
      <c r="D285" s="15">
        <v>18.660399999999999</v>
      </c>
      <c r="E285" s="15">
        <v>249.554</v>
      </c>
      <c r="F285" s="11"/>
      <c r="G285" s="11"/>
      <c r="H285" s="11"/>
      <c r="I285" s="11"/>
      <c r="N285" s="12"/>
    </row>
    <row r="286" spans="2:14" x14ac:dyDescent="0.35">
      <c r="B286" s="16">
        <v>43191</v>
      </c>
      <c r="C286" s="14">
        <v>99.154847046096506</v>
      </c>
      <c r="D286" s="15">
        <v>18.3626</v>
      </c>
      <c r="E286" s="15">
        <v>250.54599999999999</v>
      </c>
      <c r="F286" s="11"/>
      <c r="G286" s="11"/>
      <c r="H286" s="11"/>
      <c r="I286" s="11"/>
      <c r="N286" s="12"/>
    </row>
    <row r="287" spans="2:14" x14ac:dyDescent="0.35">
      <c r="B287" s="16">
        <v>43221</v>
      </c>
      <c r="C287" s="14">
        <v>98.994080173087298</v>
      </c>
      <c r="D287" s="15">
        <v>19.536999999999999</v>
      </c>
      <c r="E287" s="15">
        <v>251.58799999999999</v>
      </c>
      <c r="F287" s="11"/>
      <c r="G287" s="11"/>
      <c r="H287" s="11"/>
      <c r="I287" s="11"/>
      <c r="N287" s="12"/>
    </row>
    <row r="288" spans="2:14" x14ac:dyDescent="0.35">
      <c r="B288" s="16">
        <v>43252</v>
      </c>
      <c r="C288" s="14">
        <v>99.376464931786799</v>
      </c>
      <c r="D288" s="15">
        <v>20.316800000000001</v>
      </c>
      <c r="E288" s="15">
        <v>251.989</v>
      </c>
      <c r="F288" s="11"/>
      <c r="G288" s="11"/>
      <c r="H288" s="11"/>
      <c r="I288" s="11"/>
      <c r="N288" s="12"/>
    </row>
    <row r="289" spans="2:14" x14ac:dyDescent="0.35">
      <c r="B289" s="16">
        <v>43282</v>
      </c>
      <c r="C289" s="14">
        <v>99.909099104513501</v>
      </c>
      <c r="D289" s="15">
        <v>19.056999999999999</v>
      </c>
      <c r="E289" s="15">
        <v>252.006</v>
      </c>
      <c r="F289" s="11"/>
      <c r="G289" s="11"/>
      <c r="H289" s="11"/>
      <c r="I289" s="11"/>
      <c r="N289" s="12"/>
    </row>
    <row r="290" spans="2:14" x14ac:dyDescent="0.35">
      <c r="B290" s="16">
        <v>43313</v>
      </c>
      <c r="C290" s="14">
        <v>100.492</v>
      </c>
      <c r="D290" s="15">
        <v>18.834299999999999</v>
      </c>
      <c r="E290" s="15">
        <v>252.14599999999999</v>
      </c>
      <c r="F290" s="11"/>
      <c r="G290" s="11"/>
      <c r="H290" s="11"/>
      <c r="I290" s="11"/>
      <c r="N290" s="12"/>
    </row>
    <row r="291" spans="2:14" x14ac:dyDescent="0.35">
      <c r="B291" s="16">
        <v>43344</v>
      </c>
      <c r="C291" s="14">
        <v>100.917</v>
      </c>
      <c r="D291" s="15">
        <v>19.0382</v>
      </c>
      <c r="E291" s="15">
        <v>252.43899999999999</v>
      </c>
      <c r="F291" s="11"/>
      <c r="G291" s="11"/>
      <c r="H291" s="11"/>
      <c r="I291" s="11"/>
      <c r="N291" s="12"/>
    </row>
    <row r="292" spans="2:14" x14ac:dyDescent="0.35">
      <c r="B292" s="16">
        <v>43374</v>
      </c>
      <c r="C292" s="14">
        <v>101.44</v>
      </c>
      <c r="D292" s="15">
        <v>19.116499999999998</v>
      </c>
      <c r="E292" s="15">
        <v>252.88499999999999</v>
      </c>
      <c r="F292" s="11"/>
      <c r="G292" s="11"/>
      <c r="H292" s="11"/>
      <c r="I292" s="11"/>
      <c r="N292" s="12"/>
    </row>
    <row r="293" spans="2:14" x14ac:dyDescent="0.35">
      <c r="B293" s="16">
        <v>43405</v>
      </c>
      <c r="C293" s="14">
        <v>102.303</v>
      </c>
      <c r="D293" s="15">
        <v>20.259799999999998</v>
      </c>
      <c r="E293" s="15">
        <v>252.03800000000001</v>
      </c>
      <c r="F293" s="11"/>
      <c r="G293" s="11"/>
      <c r="H293" s="11"/>
      <c r="I293" s="11"/>
      <c r="N293" s="12"/>
    </row>
    <row r="294" spans="2:14" x14ac:dyDescent="0.35">
      <c r="B294" s="16">
        <v>43435</v>
      </c>
      <c r="C294" s="14">
        <v>103.02</v>
      </c>
      <c r="D294" s="15">
        <v>20.1477</v>
      </c>
      <c r="E294" s="15">
        <v>251.233</v>
      </c>
      <c r="F294" s="11"/>
      <c r="G294" s="11"/>
      <c r="H294" s="11"/>
      <c r="I294" s="11"/>
      <c r="N294" s="12"/>
    </row>
    <row r="295" spans="2:14" x14ac:dyDescent="0.35">
      <c r="B295" s="16">
        <v>43466</v>
      </c>
      <c r="C295" s="14">
        <v>103.108</v>
      </c>
      <c r="D295" s="15">
        <v>19.192900000000002</v>
      </c>
      <c r="E295" s="15">
        <v>251.71199999999999</v>
      </c>
      <c r="F295" s="11"/>
      <c r="G295" s="11"/>
      <c r="H295" s="11"/>
      <c r="I295" s="11"/>
      <c r="N295" s="12"/>
    </row>
    <row r="296" spans="2:14" x14ac:dyDescent="0.35">
      <c r="B296" s="16">
        <v>43497</v>
      </c>
      <c r="C296" s="14">
        <v>103.07899999999999</v>
      </c>
      <c r="D296" s="15">
        <v>19.193200000000001</v>
      </c>
      <c r="E296" s="15">
        <v>252.77600000000001</v>
      </c>
      <c r="F296" s="11"/>
      <c r="G296" s="11"/>
      <c r="H296" s="11"/>
      <c r="I296" s="11"/>
      <c r="N296" s="12"/>
    </row>
    <row r="297" spans="2:14" x14ac:dyDescent="0.35">
      <c r="B297" s="16">
        <v>43525</v>
      </c>
      <c r="C297" s="14">
        <v>103.476</v>
      </c>
      <c r="D297" s="15">
        <v>19.241900000000001</v>
      </c>
      <c r="E297" s="15">
        <v>254.202</v>
      </c>
      <c r="F297" s="11"/>
      <c r="G297" s="11"/>
      <c r="H297" s="11"/>
      <c r="I297" s="11"/>
      <c r="N297" s="12"/>
    </row>
    <row r="298" spans="2:14" x14ac:dyDescent="0.35">
      <c r="B298" s="16">
        <v>43556</v>
      </c>
      <c r="C298" s="14">
        <v>103.53100000000001</v>
      </c>
      <c r="D298" s="15">
        <v>19.004799999999999</v>
      </c>
      <c r="E298" s="15">
        <v>255.548</v>
      </c>
      <c r="F298" s="11"/>
      <c r="G298" s="11"/>
      <c r="H298" s="11"/>
      <c r="I298" s="11"/>
      <c r="N298" s="12"/>
    </row>
    <row r="299" spans="2:14" x14ac:dyDescent="0.35">
      <c r="B299" s="16">
        <v>43586</v>
      </c>
      <c r="C299" s="14">
        <v>103.233</v>
      </c>
      <c r="D299" s="15">
        <v>19.090900000000001</v>
      </c>
      <c r="E299" s="15">
        <v>256.09199999999998</v>
      </c>
      <c r="F299" s="11"/>
      <c r="G299" s="11"/>
      <c r="H299" s="11"/>
      <c r="I299" s="11"/>
      <c r="N299" s="12"/>
    </row>
    <row r="300" spans="2:14" x14ac:dyDescent="0.35">
      <c r="B300" s="16">
        <v>43617</v>
      </c>
      <c r="C300" s="14">
        <v>103.29900000000001</v>
      </c>
      <c r="D300" s="15">
        <v>19.296199999999999</v>
      </c>
      <c r="E300" s="15">
        <v>256.14299999999997</v>
      </c>
      <c r="F300" s="11"/>
      <c r="G300" s="11"/>
      <c r="H300" s="11"/>
      <c r="I300" s="11"/>
      <c r="N300" s="12"/>
    </row>
    <row r="301" spans="2:14" x14ac:dyDescent="0.35">
      <c r="B301" s="16">
        <v>43647</v>
      </c>
      <c r="C301" s="14">
        <v>103.687</v>
      </c>
      <c r="D301" s="15">
        <v>19.062799999999999</v>
      </c>
      <c r="E301" s="15">
        <v>256.57100000000003</v>
      </c>
      <c r="F301" s="11"/>
      <c r="G301" s="11"/>
      <c r="H301" s="11"/>
      <c r="I301" s="11"/>
      <c r="N301" s="12"/>
    </row>
    <row r="302" spans="2:14" x14ac:dyDescent="0.35">
      <c r="B302" s="16">
        <v>43678</v>
      </c>
      <c r="C302" s="14">
        <v>103.67</v>
      </c>
      <c r="D302" s="15">
        <v>19.636099999999999</v>
      </c>
      <c r="E302" s="15">
        <v>256.55799999999999</v>
      </c>
      <c r="F302" s="11"/>
      <c r="G302" s="11"/>
      <c r="H302" s="11"/>
      <c r="I302" s="11"/>
      <c r="N302" s="12"/>
    </row>
    <row r="303" spans="2:14" x14ac:dyDescent="0.35">
      <c r="B303" s="16">
        <v>43709</v>
      </c>
      <c r="C303" s="14">
        <v>103.94199999999999</v>
      </c>
      <c r="D303" s="15">
        <v>19.603300000000001</v>
      </c>
      <c r="E303" s="15">
        <v>256.75900000000001</v>
      </c>
      <c r="F303" s="11"/>
      <c r="G303" s="11"/>
      <c r="H303" s="11"/>
      <c r="I303" s="11"/>
      <c r="N303" s="12"/>
    </row>
    <row r="304" spans="2:14" x14ac:dyDescent="0.35">
      <c r="B304" s="16">
        <v>43739</v>
      </c>
      <c r="C304" s="14">
        <v>104.503</v>
      </c>
      <c r="D304" s="15">
        <v>19.3476</v>
      </c>
      <c r="E304" s="15">
        <v>257.346</v>
      </c>
      <c r="F304" s="11"/>
      <c r="G304" s="11"/>
      <c r="H304" s="11"/>
      <c r="I304" s="11"/>
      <c r="N304" s="12"/>
    </row>
    <row r="305" spans="2:14" x14ac:dyDescent="0.35">
      <c r="B305" s="16">
        <v>43770</v>
      </c>
      <c r="C305" s="14">
        <v>105.346</v>
      </c>
      <c r="D305" s="15">
        <v>19.3155</v>
      </c>
      <c r="E305" s="15">
        <v>257.20800000000003</v>
      </c>
      <c r="F305" s="11"/>
      <c r="G305" s="11"/>
      <c r="H305" s="11"/>
      <c r="I305" s="11"/>
      <c r="N305" s="12"/>
    </row>
    <row r="306" spans="2:14" x14ac:dyDescent="0.35">
      <c r="B306" s="16">
        <v>43800</v>
      </c>
      <c r="C306" s="14">
        <v>105.934</v>
      </c>
      <c r="D306" s="15">
        <v>19.140599999999999</v>
      </c>
      <c r="E306" s="15">
        <v>256.97399999999999</v>
      </c>
      <c r="F306" s="11"/>
      <c r="G306" s="11"/>
      <c r="H306" s="11"/>
      <c r="I306" s="11"/>
      <c r="N306" s="12"/>
    </row>
    <row r="307" spans="2:14" x14ac:dyDescent="0.35">
      <c r="B307" s="16">
        <v>43831</v>
      </c>
      <c r="C307" s="14">
        <v>106.447</v>
      </c>
      <c r="D307" s="15">
        <v>18.802</v>
      </c>
      <c r="E307" s="15">
        <v>257.971</v>
      </c>
      <c r="F307" s="11"/>
      <c r="G307" s="11"/>
      <c r="H307" s="11"/>
      <c r="I307" s="11"/>
      <c r="N307" s="12"/>
    </row>
    <row r="308" spans="2:14" x14ac:dyDescent="0.35">
      <c r="B308" s="16">
        <v>43862</v>
      </c>
      <c r="C308" s="14">
        <v>106.889</v>
      </c>
      <c r="D308" s="15">
        <v>18.7986</v>
      </c>
      <c r="E308" s="15">
        <v>258.678</v>
      </c>
      <c r="F308" s="11"/>
      <c r="G308" s="11"/>
      <c r="H308" s="11"/>
      <c r="I308" s="11"/>
      <c r="N308" s="12"/>
    </row>
    <row r="309" spans="2:14" x14ac:dyDescent="0.35">
      <c r="B309" s="16">
        <v>43891</v>
      </c>
      <c r="C309" s="14">
        <v>106.83799999999999</v>
      </c>
      <c r="D309" s="15">
        <v>22.201799999999999</v>
      </c>
      <c r="E309" s="15">
        <v>258.11500000000001</v>
      </c>
      <c r="F309" s="11"/>
      <c r="G309" s="11"/>
      <c r="H309" s="11"/>
      <c r="I309" s="11"/>
      <c r="N309" s="12"/>
    </row>
    <row r="310" spans="2:14" x14ac:dyDescent="0.35">
      <c r="B310" s="16">
        <v>43922</v>
      </c>
      <c r="C310" s="14">
        <v>105.755</v>
      </c>
      <c r="D310" s="15">
        <v>24.2437</v>
      </c>
      <c r="E310" s="15">
        <v>256.38900000000001</v>
      </c>
      <c r="F310" s="11"/>
      <c r="G310" s="11"/>
      <c r="H310" s="11"/>
      <c r="I310" s="11"/>
      <c r="N310" s="12"/>
    </row>
    <row r="311" spans="2:14" x14ac:dyDescent="0.35">
      <c r="B311" s="16">
        <v>43952</v>
      </c>
      <c r="C311" s="14">
        <v>106.16200000000001</v>
      </c>
      <c r="D311" s="15">
        <v>23.5105</v>
      </c>
      <c r="E311" s="15">
        <v>256.39400000000001</v>
      </c>
      <c r="F311" s="11"/>
      <c r="G311" s="11"/>
      <c r="H311" s="11"/>
      <c r="I311" s="11"/>
      <c r="N311" s="12"/>
    </row>
    <row r="312" spans="2:14" x14ac:dyDescent="0.35">
      <c r="B312" s="16">
        <v>43983</v>
      </c>
      <c r="C312" s="14">
        <v>106.74299999999999</v>
      </c>
      <c r="D312" s="15">
        <v>22.2575</v>
      </c>
      <c r="E312" s="15">
        <v>257.79700000000003</v>
      </c>
      <c r="F312" s="11"/>
      <c r="G312" s="11"/>
      <c r="H312" s="11"/>
      <c r="I312" s="11"/>
      <c r="N312" s="12"/>
    </row>
    <row r="313" spans="2:14" x14ac:dyDescent="0.35">
      <c r="B313" s="16">
        <v>44013</v>
      </c>
      <c r="C313" s="14">
        <v>107.444</v>
      </c>
      <c r="D313" s="15">
        <v>22.4419</v>
      </c>
      <c r="E313" s="15">
        <v>259.101</v>
      </c>
      <c r="F313" s="11"/>
      <c r="G313" s="11"/>
      <c r="H313" s="11"/>
      <c r="I313" s="11"/>
      <c r="N313" s="12"/>
    </row>
    <row r="314" spans="2:14" x14ac:dyDescent="0.35">
      <c r="B314" s="16">
        <v>44044</v>
      </c>
      <c r="C314" s="14">
        <v>107.867</v>
      </c>
      <c r="D314" s="15">
        <v>22.222100000000001</v>
      </c>
      <c r="E314" s="15">
        <v>259.91800000000001</v>
      </c>
      <c r="F314" s="11"/>
      <c r="G314" s="11"/>
      <c r="H314" s="11"/>
      <c r="I314" s="11"/>
      <c r="N314" s="12"/>
    </row>
    <row r="315" spans="2:14" x14ac:dyDescent="0.35">
      <c r="B315" s="16">
        <v>44075</v>
      </c>
      <c r="C315" s="14">
        <v>108.114</v>
      </c>
      <c r="D315" s="15">
        <v>21.668800000000001</v>
      </c>
      <c r="E315" s="15">
        <v>260.27999999999997</v>
      </c>
      <c r="F315" s="11"/>
      <c r="G315" s="11"/>
      <c r="H315" s="11"/>
      <c r="I315" s="11"/>
      <c r="N315" s="12"/>
    </row>
    <row r="316" spans="2:14" x14ac:dyDescent="0.35">
      <c r="B316" s="16">
        <v>44105</v>
      </c>
      <c r="C316" s="14">
        <v>108.774</v>
      </c>
      <c r="D316" s="15">
        <v>21.3111</v>
      </c>
      <c r="E316" s="15">
        <v>260.38799999999998</v>
      </c>
      <c r="F316" s="11"/>
      <c r="G316" s="11"/>
      <c r="H316" s="11"/>
      <c r="I316" s="11"/>
      <c r="N316" s="12"/>
    </row>
    <row r="317" spans="2:14" x14ac:dyDescent="0.35">
      <c r="B317" s="16">
        <v>44136</v>
      </c>
      <c r="C317" s="14">
        <v>108.85599999999999</v>
      </c>
      <c r="D317" s="15">
        <v>20.4404</v>
      </c>
      <c r="E317" s="15">
        <v>260.22899999999998</v>
      </c>
      <c r="F317" s="11"/>
      <c r="G317" s="11"/>
      <c r="H317" s="11"/>
      <c r="I317" s="11"/>
      <c r="N317" s="12"/>
    </row>
    <row r="318" spans="2:14" x14ac:dyDescent="0.35">
      <c r="B318" s="16">
        <v>44166</v>
      </c>
      <c r="C318" s="14">
        <v>109.271</v>
      </c>
      <c r="D318" s="15">
        <v>19.9756</v>
      </c>
      <c r="E318" s="15">
        <v>260.47399999999999</v>
      </c>
      <c r="F318" s="11"/>
      <c r="G318" s="11"/>
      <c r="H318" s="11"/>
      <c r="I318" s="11"/>
      <c r="N318" s="12"/>
    </row>
    <row r="319" spans="2:14" x14ac:dyDescent="0.35">
      <c r="B319" s="16">
        <v>44197</v>
      </c>
      <c r="C319" s="14">
        <v>110.21</v>
      </c>
      <c r="D319" s="15">
        <v>19.9057</v>
      </c>
      <c r="E319" s="15">
        <v>261.58199999999999</v>
      </c>
      <c r="F319" s="11"/>
      <c r="G319" s="11"/>
      <c r="H319" s="11"/>
      <c r="I319" s="11"/>
      <c r="N319" s="12"/>
    </row>
    <row r="320" spans="2:14" x14ac:dyDescent="0.35">
      <c r="B320" s="16">
        <v>44228</v>
      </c>
      <c r="C320" s="14">
        <v>110.907</v>
      </c>
      <c r="D320" s="15">
        <v>20.272099999999998</v>
      </c>
      <c r="E320" s="15">
        <v>263.01400000000001</v>
      </c>
      <c r="F320" s="11"/>
      <c r="G320" s="11"/>
      <c r="H320" s="11"/>
      <c r="I320" s="11"/>
      <c r="N320" s="12"/>
    </row>
    <row r="321" spans="2:14" x14ac:dyDescent="0.35">
      <c r="B321" s="16">
        <v>44256</v>
      </c>
      <c r="C321" s="14">
        <v>111.824</v>
      </c>
      <c r="D321" s="15">
        <v>20.778099999999998</v>
      </c>
      <c r="E321" s="15">
        <v>264.87700000000001</v>
      </c>
      <c r="F321" s="11"/>
      <c r="G321" s="11"/>
      <c r="H321" s="11"/>
      <c r="I321" s="11"/>
      <c r="N321" s="12"/>
    </row>
    <row r="322" spans="2:14" x14ac:dyDescent="0.35">
      <c r="B322" s="16">
        <v>44287</v>
      </c>
      <c r="C322" s="14">
        <v>112.19</v>
      </c>
      <c r="D322" s="15">
        <v>20.028199999999998</v>
      </c>
      <c r="E322" s="15">
        <v>267.05399999999997</v>
      </c>
      <c r="F322" s="11"/>
      <c r="G322" s="11"/>
      <c r="H322" s="11"/>
      <c r="I322" s="11"/>
      <c r="N322" s="12"/>
    </row>
    <row r="323" spans="2:14" x14ac:dyDescent="0.35">
      <c r="B323" s="16">
        <v>44317</v>
      </c>
      <c r="C323" s="37">
        <v>112.419</v>
      </c>
      <c r="D323" s="15">
        <v>19.9756</v>
      </c>
      <c r="E323" s="15">
        <v>269.19499999999999</v>
      </c>
      <c r="F323" s="11"/>
      <c r="G323" s="11"/>
      <c r="H323" s="11"/>
      <c r="I323" s="11"/>
      <c r="N323" s="12"/>
    </row>
    <row r="324" spans="2:14" x14ac:dyDescent="0.35">
      <c r="B324" s="16">
        <v>44348</v>
      </c>
      <c r="C324" s="37">
        <v>113.018</v>
      </c>
      <c r="D324" s="15">
        <v>20.030799999999999</v>
      </c>
      <c r="E324" s="15">
        <v>271.69600000000003</v>
      </c>
    </row>
    <row r="325" spans="2:14" x14ac:dyDescent="0.35">
      <c r="B325" s="16">
        <v>44378</v>
      </c>
      <c r="C325" s="37">
        <v>113.682</v>
      </c>
      <c r="D325" s="15">
        <v>19.972899999999999</v>
      </c>
      <c r="E325" s="15">
        <v>273.00299999999999</v>
      </c>
    </row>
    <row r="326" spans="2:14" x14ac:dyDescent="0.35">
      <c r="B326" s="16">
        <v>44409</v>
      </c>
      <c r="C326" s="37">
        <v>113.899</v>
      </c>
      <c r="D326" s="15">
        <v>20.066400000000002</v>
      </c>
      <c r="E326" s="15">
        <v>273.56700000000001</v>
      </c>
    </row>
    <row r="327" spans="2:14" x14ac:dyDescent="0.35">
      <c r="B327" s="16">
        <v>44440</v>
      </c>
      <c r="C327" s="37">
        <v>114.601</v>
      </c>
      <c r="D327" s="15">
        <v>20.024799999999999</v>
      </c>
      <c r="E327" s="15">
        <v>274.31</v>
      </c>
    </row>
    <row r="328" spans="2:14" x14ac:dyDescent="0.35">
      <c r="B328" s="16">
        <v>44470</v>
      </c>
      <c r="C328" s="37">
        <v>115.56100000000001</v>
      </c>
      <c r="D328" s="15">
        <v>20.464099999999998</v>
      </c>
      <c r="E328" s="15">
        <v>276.589</v>
      </c>
    </row>
    <row r="329" spans="2:14" x14ac:dyDescent="0.35">
      <c r="B329" s="16">
        <v>44501</v>
      </c>
      <c r="C329" s="37">
        <v>116.884</v>
      </c>
      <c r="D329" s="15">
        <v>20.854600000000001</v>
      </c>
      <c r="E329" s="15">
        <v>277.94799999999998</v>
      </c>
    </row>
    <row r="330" spans="2:14" x14ac:dyDescent="0.35">
      <c r="B330" s="16">
        <v>44531</v>
      </c>
      <c r="C330" s="37">
        <v>117.30800000000001</v>
      </c>
      <c r="D330" s="15">
        <v>20.9344</v>
      </c>
      <c r="E330" s="15">
        <v>278.80200000000002</v>
      </c>
    </row>
    <row r="331" spans="2:14" x14ac:dyDescent="0.35">
      <c r="B331" s="16">
        <v>44562</v>
      </c>
      <c r="C331" s="37">
        <v>118.002</v>
      </c>
      <c r="D331" s="15">
        <v>20.489799999999999</v>
      </c>
      <c r="E331" s="15">
        <v>281.14800000000002</v>
      </c>
    </row>
    <row r="332" spans="2:14" x14ac:dyDescent="0.35">
      <c r="B332" s="16">
        <v>44593</v>
      </c>
      <c r="C332" s="37">
        <v>118.98099999999999</v>
      </c>
      <c r="D332" s="15">
        <v>20.4605</v>
      </c>
      <c r="E332" s="15">
        <v>283.71600000000001</v>
      </c>
    </row>
    <row r="333" spans="2:14" x14ac:dyDescent="0.35">
      <c r="B333" s="16">
        <v>44621</v>
      </c>
      <c r="C333" s="37">
        <v>120.15900000000001</v>
      </c>
      <c r="D333" s="15">
        <v>20.579599999999999</v>
      </c>
      <c r="E333" s="15">
        <v>287.50400000000002</v>
      </c>
    </row>
    <row r="334" spans="2:14" x14ac:dyDescent="0.35">
      <c r="B334" s="16">
        <v>44652</v>
      </c>
      <c r="C334" s="37">
        <v>120.809</v>
      </c>
      <c r="D334" s="15">
        <v>20.084499999999998</v>
      </c>
      <c r="E334" s="15">
        <v>289.10899999999998</v>
      </c>
    </row>
    <row r="335" spans="2:14" x14ac:dyDescent="0.35">
      <c r="B335" s="16">
        <v>44682</v>
      </c>
      <c r="C335" s="37">
        <v>121.02200000000001</v>
      </c>
      <c r="D335" s="15">
        <v>20.061399999999999</v>
      </c>
      <c r="E335" s="15">
        <v>292.29599999999999</v>
      </c>
    </row>
    <row r="336" spans="2:14" x14ac:dyDescent="0.35">
      <c r="B336" s="16">
        <v>44713</v>
      </c>
      <c r="C336" s="37">
        <v>122.044</v>
      </c>
      <c r="D336" s="15">
        <v>20.003799999999998</v>
      </c>
      <c r="E336" s="15">
        <v>296.31099999999998</v>
      </c>
    </row>
    <row r="337" spans="2:5" x14ac:dyDescent="0.35">
      <c r="B337" s="16">
        <v>44743</v>
      </c>
      <c r="C337" s="37">
        <v>122.94799999999999</v>
      </c>
      <c r="D337" s="15">
        <v>20.5365</v>
      </c>
      <c r="E337" s="15">
        <v>296.27600000000001</v>
      </c>
    </row>
    <row r="338" spans="2:5" x14ac:dyDescent="0.35">
      <c r="B338" s="16">
        <v>44774</v>
      </c>
      <c r="C338" s="37">
        <v>123.803</v>
      </c>
      <c r="D338" s="15">
        <v>20.131900000000002</v>
      </c>
      <c r="E338" s="15">
        <v>296.17099999999999</v>
      </c>
    </row>
    <row r="339" spans="2:5" x14ac:dyDescent="0.35">
      <c r="B339" s="16">
        <v>44805</v>
      </c>
      <c r="C339" s="37">
        <v>124.571</v>
      </c>
      <c r="D339" s="15">
        <v>20.075199999999999</v>
      </c>
      <c r="E339" s="15">
        <v>296.80799999999999</v>
      </c>
    </row>
    <row r="340" spans="2:5" x14ac:dyDescent="0.35">
      <c r="B340" s="16">
        <v>44835</v>
      </c>
      <c r="C340" s="37">
        <v>125.276</v>
      </c>
      <c r="D340" s="15">
        <v>19.997299999999999</v>
      </c>
      <c r="E340" s="15">
        <v>298.012</v>
      </c>
    </row>
    <row r="341" spans="2:5" x14ac:dyDescent="0.35">
      <c r="B341" s="16">
        <v>44866</v>
      </c>
      <c r="C341" s="37">
        <v>125.997</v>
      </c>
      <c r="D341" s="15">
        <v>19.4663</v>
      </c>
      <c r="E341" s="15">
        <v>297.71100000000001</v>
      </c>
    </row>
    <row r="342" spans="2:5" x14ac:dyDescent="0.35">
      <c r="B342" s="16">
        <v>44896</v>
      </c>
      <c r="C342" s="37">
        <v>126.47799999999999</v>
      </c>
      <c r="D342" s="15">
        <v>19.589400000000001</v>
      </c>
      <c r="E342" s="15">
        <v>296.79700000000003</v>
      </c>
    </row>
    <row r="343" spans="2:5" x14ac:dyDescent="0.35">
      <c r="B343" s="16">
        <v>44927</v>
      </c>
      <c r="C343" s="37">
        <v>127.336</v>
      </c>
      <c r="D343" s="15">
        <v>19.017099999999999</v>
      </c>
      <c r="E343" s="15">
        <v>299.17</v>
      </c>
    </row>
    <row r="344" spans="2:5" x14ac:dyDescent="0.35">
      <c r="B344" s="16">
        <v>44958</v>
      </c>
      <c r="C344" s="37">
        <v>128.04599999999999</v>
      </c>
      <c r="D344" s="15">
        <v>18.622199999999999</v>
      </c>
      <c r="E344" s="15">
        <v>300.83999999999997</v>
      </c>
    </row>
    <row r="345" spans="2:5" x14ac:dyDescent="0.35">
      <c r="B345" s="16">
        <v>44986</v>
      </c>
      <c r="C345" s="37">
        <v>128.38900000000001</v>
      </c>
      <c r="D345" s="15">
        <v>18.3887</v>
      </c>
      <c r="E345" s="15">
        <v>301.83600000000001</v>
      </c>
    </row>
    <row r="346" spans="2:5" x14ac:dyDescent="0.35">
      <c r="B346" s="16">
        <v>45017</v>
      </c>
      <c r="C346" s="37">
        <v>128.363</v>
      </c>
      <c r="D346" s="15">
        <v>18.087900000000001</v>
      </c>
      <c r="E346" s="15">
        <v>303.363</v>
      </c>
    </row>
    <row r="347" spans="2:5" x14ac:dyDescent="0.35">
      <c r="B347" s="16">
        <v>45047</v>
      </c>
      <c r="C347" s="37">
        <v>128.084</v>
      </c>
      <c r="D347" s="15">
        <v>17.748899999999999</v>
      </c>
      <c r="E347" s="15">
        <v>304.12700000000001</v>
      </c>
    </row>
    <row r="348" spans="2:5" x14ac:dyDescent="0.35">
      <c r="B348" s="16">
        <v>45078</v>
      </c>
      <c r="C348" s="37">
        <v>128.214</v>
      </c>
      <c r="D348" s="15">
        <v>17.268799999999999</v>
      </c>
      <c r="E348" s="15">
        <v>305.10899999999998</v>
      </c>
    </row>
    <row r="349" spans="2:5" x14ac:dyDescent="0.35">
      <c r="B349" s="16">
        <v>45108</v>
      </c>
      <c r="C349" s="37">
        <v>128.83199999999999</v>
      </c>
      <c r="D349" s="15">
        <v>16.924199999999999</v>
      </c>
      <c r="E349" s="15">
        <v>305.69099999999997</v>
      </c>
    </row>
    <row r="350" spans="2:5" x14ac:dyDescent="0.35">
      <c r="B350" s="16">
        <v>45139</v>
      </c>
      <c r="C350" s="37">
        <v>129.54499999999999</v>
      </c>
      <c r="D350" s="15">
        <v>16.968499999999999</v>
      </c>
      <c r="E350" s="15">
        <v>307.02600000000001</v>
      </c>
    </row>
    <row r="351" spans="2:5" x14ac:dyDescent="0.35">
      <c r="B351" s="16">
        <v>45170</v>
      </c>
      <c r="C351" s="37">
        <v>130.12</v>
      </c>
      <c r="D351" s="15">
        <v>17.284099999999999</v>
      </c>
      <c r="E351" s="15">
        <v>307.78899999999999</v>
      </c>
    </row>
    <row r="352" spans="2:5" x14ac:dyDescent="0.35">
      <c r="B352" s="16">
        <v>45200</v>
      </c>
      <c r="C352" s="37">
        <v>130.60900000000001</v>
      </c>
      <c r="D352" s="15">
        <v>18.053999999999998</v>
      </c>
      <c r="E352" s="15">
        <v>307.67099999999999</v>
      </c>
    </row>
    <row r="353" spans="2:15" x14ac:dyDescent="0.35">
      <c r="B353" s="16">
        <v>45231</v>
      </c>
      <c r="C353" s="37">
        <v>131.44499999999999</v>
      </c>
      <c r="D353" s="15">
        <v>17.4099</v>
      </c>
      <c r="E353" s="15">
        <v>307.05099999999999</v>
      </c>
    </row>
    <row r="354" spans="2:15" x14ac:dyDescent="0.35">
      <c r="B354" s="16">
        <v>45261</v>
      </c>
      <c r="C354" s="37">
        <v>132.37299999999999</v>
      </c>
      <c r="D354" s="15">
        <v>17.209900000000001</v>
      </c>
      <c r="E354" s="15">
        <v>306.74599999999998</v>
      </c>
    </row>
    <row r="355" spans="2:15" x14ac:dyDescent="0.35">
      <c r="B355" s="16">
        <v>45292</v>
      </c>
      <c r="C355" s="37">
        <v>133.55500000000001</v>
      </c>
      <c r="D355" s="15">
        <v>17.0762</v>
      </c>
      <c r="E355" s="15">
        <v>308.41699999999997</v>
      </c>
    </row>
    <row r="356" spans="2:15" x14ac:dyDescent="0.35">
      <c r="B356" s="16">
        <v>45323</v>
      </c>
      <c r="C356" s="37">
        <v>133.68100000000001</v>
      </c>
      <c r="D356" s="15">
        <v>17.094799999999999</v>
      </c>
      <c r="E356" s="15">
        <v>310.32600000000002</v>
      </c>
    </row>
    <row r="357" spans="2:15" x14ac:dyDescent="0.35">
      <c r="B357" s="16">
        <v>45352</v>
      </c>
      <c r="C357" s="37">
        <v>134.065</v>
      </c>
      <c r="D357" s="15">
        <v>16.821300000000001</v>
      </c>
      <c r="E357" s="15">
        <v>312.33199999999999</v>
      </c>
    </row>
    <row r="358" spans="2:15" x14ac:dyDescent="0.35">
      <c r="B358" s="16">
        <v>45383</v>
      </c>
      <c r="C358" s="37">
        <v>134.33600000000001</v>
      </c>
      <c r="D358" s="15">
        <v>16.784800000000001</v>
      </c>
      <c r="E358" s="15">
        <v>313.548</v>
      </c>
    </row>
    <row r="359" spans="2:15" x14ac:dyDescent="0.35">
      <c r="B359" s="16">
        <v>45413</v>
      </c>
      <c r="C359" s="37">
        <v>134.08699999999999</v>
      </c>
      <c r="D359" s="15">
        <v>16.7971</v>
      </c>
      <c r="E359" s="15">
        <v>314.06900000000002</v>
      </c>
    </row>
    <row r="360" spans="2:15" x14ac:dyDescent="0.35">
      <c r="B360" s="16">
        <v>45444</v>
      </c>
      <c r="C360" s="37">
        <v>134.59399999999999</v>
      </c>
      <c r="D360" s="15">
        <v>18.155899999999999</v>
      </c>
      <c r="E360" s="15">
        <v>314.17500000000001</v>
      </c>
    </row>
    <row r="361" spans="2:15" x14ac:dyDescent="0.35">
      <c r="B361" s="16">
        <v>45474</v>
      </c>
      <c r="C361" s="37"/>
      <c r="D361" s="17"/>
      <c r="E361" s="15"/>
    </row>
    <row r="362" spans="2:15" x14ac:dyDescent="0.35">
      <c r="B362" s="16">
        <v>45505</v>
      </c>
      <c r="C362" s="37"/>
      <c r="D362" s="17"/>
      <c r="E362" s="15"/>
    </row>
    <row r="363" spans="2:15" x14ac:dyDescent="0.35">
      <c r="B363" s="16">
        <v>45536</v>
      </c>
      <c r="C363" s="37"/>
      <c r="D363" s="17"/>
      <c r="E363" s="15"/>
    </row>
    <row r="364" spans="2:15" x14ac:dyDescent="0.35">
      <c r="B364" s="16">
        <v>45566</v>
      </c>
      <c r="C364" s="37"/>
      <c r="D364" s="17"/>
      <c r="E364" s="15"/>
    </row>
    <row r="365" spans="2:15" x14ac:dyDescent="0.35">
      <c r="B365" s="16">
        <v>45597</v>
      </c>
      <c r="C365" s="37"/>
      <c r="D365" s="17"/>
      <c r="E365" s="15"/>
    </row>
    <row r="366" spans="2:15" x14ac:dyDescent="0.35">
      <c r="B366" s="16">
        <v>45627</v>
      </c>
      <c r="C366" s="37"/>
      <c r="D366" s="17"/>
      <c r="E366" s="15"/>
    </row>
    <row r="367" spans="2:15" ht="21.75" x14ac:dyDescent="0.4">
      <c r="B367" s="18"/>
      <c r="C367" s="19"/>
      <c r="D367" s="19"/>
      <c r="E367" s="20"/>
      <c r="F367" s="20"/>
      <c r="G367" s="20"/>
      <c r="H367" s="20"/>
      <c r="I367" s="20"/>
    </row>
    <row r="368" spans="2:15" s="23" customFormat="1" ht="15" x14ac:dyDescent="0.3">
      <c r="B368" s="21" t="s">
        <v>18</v>
      </c>
      <c r="C368" s="21"/>
      <c r="D368" s="21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</row>
    <row r="369" spans="2:15" s="23" customFormat="1" ht="15" x14ac:dyDescent="0.3">
      <c r="B369" s="24" t="s">
        <v>19</v>
      </c>
      <c r="C369" s="36" t="s">
        <v>20</v>
      </c>
      <c r="D369" s="3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</row>
    <row r="370" spans="2:15" s="23" customFormat="1" ht="15" x14ac:dyDescent="0.3">
      <c r="B370" s="24" t="s">
        <v>21</v>
      </c>
      <c r="C370" s="92" t="s">
        <v>22</v>
      </c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</row>
    <row r="371" spans="2:15" s="23" customFormat="1" ht="15" x14ac:dyDescent="0.3">
      <c r="B371" s="38" t="s">
        <v>52</v>
      </c>
      <c r="C371" s="86" t="s">
        <v>53</v>
      </c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</row>
    <row r="372" spans="2:15" s="23" customFormat="1" ht="15" x14ac:dyDescent="0.3">
      <c r="B372" s="24" t="s">
        <v>23</v>
      </c>
      <c r="C372" s="25" t="s">
        <v>24</v>
      </c>
      <c r="D372" s="25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</row>
    <row r="373" spans="2:15" s="23" customFormat="1" ht="15" x14ac:dyDescent="0.3">
      <c r="B373" s="27"/>
      <c r="C373" s="27"/>
      <c r="D373" s="27"/>
    </row>
    <row r="374" spans="2:15" s="23" customFormat="1" ht="15" x14ac:dyDescent="0.3">
      <c r="B374" s="21" t="s">
        <v>25</v>
      </c>
      <c r="C374" s="21"/>
      <c r="D374" s="21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</row>
    <row r="375" spans="2:15" s="23" customFormat="1" ht="15" x14ac:dyDescent="0.3">
      <c r="B375" s="24" t="s">
        <v>19</v>
      </c>
      <c r="C375" s="36" t="s">
        <v>26</v>
      </c>
      <c r="D375" s="25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</row>
    <row r="376" spans="2:15" s="23" customFormat="1" ht="15" x14ac:dyDescent="0.3">
      <c r="B376" s="24" t="s">
        <v>27</v>
      </c>
      <c r="C376" s="87" t="s">
        <v>28</v>
      </c>
      <c r="D376" s="25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</row>
    <row r="377" spans="2:15" s="23" customFormat="1" ht="15" x14ac:dyDescent="0.3">
      <c r="B377" s="38" t="s">
        <v>54</v>
      </c>
      <c r="C377" s="86" t="s">
        <v>55</v>
      </c>
      <c r="D377" s="25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</row>
    <row r="378" spans="2:15" s="23" customFormat="1" ht="15" x14ac:dyDescent="0.3">
      <c r="B378" s="24" t="s">
        <v>29</v>
      </c>
      <c r="C378" s="88">
        <f ca="1">+TODAY()</f>
        <v>45552</v>
      </c>
      <c r="D378" s="29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</row>
  </sheetData>
  <mergeCells count="2">
    <mergeCell ref="B2:O2"/>
    <mergeCell ref="C370:O370"/>
  </mergeCells>
  <hyperlinks>
    <hyperlink ref="C376" r:id="rId1" xr:uid="{159630E7-3A51-490B-8A5F-0F46A39EC1C3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Costos OMA</vt:lpstr>
      <vt:lpstr>Variables Macro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Comisión Reguladora de Energía</dc:creator>
  <cp:lastModifiedBy>Coordinación de Tarifas</cp:lastModifiedBy>
  <dcterms:created xsi:type="dcterms:W3CDTF">2021-06-11T16:16:23Z</dcterms:created>
  <dcterms:modified xsi:type="dcterms:W3CDTF">2024-09-17T19:29:52Z</dcterms:modified>
</cp:coreProperties>
</file>