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RABAN~1\DOCUME~1\SECTUR\CUADER~1\GUASDE~1\AJUSTA~1\VERSIO~1\GUASDE~1\PARACO~1\GUASDE~1\MATRIC~1\"/>
    </mc:Choice>
  </mc:AlternateContent>
  <bookViews>
    <workbookView xWindow="0" yWindow="0" windowWidth="19200" windowHeight="6735" firstSheet="4" activeTab="8"/>
  </bookViews>
  <sheets>
    <sheet name="Instrucciones" sheetId="4" r:id="rId1"/>
    <sheet name="Marco Legal y Normativo" sheetId="12" r:id="rId2"/>
    <sheet name="Solicitud de Adhesion" sheetId="3" r:id="rId3"/>
    <sheet name="Tabla de puntuación" sheetId="13" r:id="rId4"/>
    <sheet name="Evaluacion" sheetId="1" r:id="rId5"/>
    <sheet name="Calificacion" sheetId="10" r:id="rId6"/>
    <sheet name="Segunda condicionante" sheetId="14" r:id="rId7"/>
    <sheet name="Referentes" sheetId="5" r:id="rId8"/>
    <sheet name="Comentarios" sheetId="11" r:id="rId9"/>
  </sheets>
  <definedNames>
    <definedName name="_xlnm.Print_Area" localSheetId="5">Calificacion!$A$1:$B$7</definedName>
    <definedName name="_xlnm.Print_Area" localSheetId="8">Comentarios!$A$1:$B$3</definedName>
    <definedName name="_xlnm.Print_Area" localSheetId="4">Evaluacion!$A$1:$AE$171</definedName>
    <definedName name="_xlnm.Print_Area" localSheetId="0">Instrucciones!$A$1:$I$10</definedName>
    <definedName name="_xlnm.Print_Area" localSheetId="7">Referentes!$A$1:$B$39</definedName>
    <definedName name="_xlnm.Print_Area" localSheetId="2">'Solicitud de Adhesion'!$A$1:$G$22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164" i="1" l="1"/>
  <c r="U164" i="1"/>
  <c r="T164" i="1"/>
  <c r="S164" i="1"/>
  <c r="R164" i="1"/>
  <c r="V163" i="1"/>
  <c r="U163" i="1"/>
  <c r="T163" i="1"/>
  <c r="S163" i="1"/>
  <c r="R163" i="1"/>
  <c r="V162" i="1"/>
  <c r="U162" i="1"/>
  <c r="T162" i="1"/>
  <c r="S162" i="1"/>
  <c r="R162" i="1"/>
  <c r="V161" i="1"/>
  <c r="U161" i="1"/>
  <c r="T161" i="1"/>
  <c r="S161" i="1"/>
  <c r="R161" i="1"/>
  <c r="V159" i="1"/>
  <c r="U159" i="1"/>
  <c r="T159" i="1"/>
  <c r="S159" i="1"/>
  <c r="R159" i="1"/>
  <c r="V138" i="1"/>
  <c r="U138" i="1"/>
  <c r="T138" i="1"/>
  <c r="S138" i="1"/>
  <c r="R138" i="1"/>
  <c r="V136" i="1"/>
  <c r="U136" i="1"/>
  <c r="T136" i="1"/>
  <c r="S136" i="1"/>
  <c r="R136" i="1"/>
  <c r="V135" i="1"/>
  <c r="U135" i="1"/>
  <c r="T135" i="1"/>
  <c r="S135" i="1"/>
  <c r="R135" i="1"/>
  <c r="V127" i="1"/>
  <c r="U127" i="1"/>
  <c r="T127" i="1"/>
  <c r="S127" i="1"/>
  <c r="R127" i="1"/>
  <c r="V126" i="1"/>
  <c r="U126" i="1"/>
  <c r="T126" i="1"/>
  <c r="S126" i="1"/>
  <c r="R126" i="1"/>
  <c r="V125" i="1"/>
  <c r="U125" i="1"/>
  <c r="T125" i="1"/>
  <c r="S125" i="1"/>
  <c r="R125" i="1"/>
  <c r="V124" i="1"/>
  <c r="U124" i="1"/>
  <c r="T124" i="1"/>
  <c r="S124" i="1"/>
  <c r="R124" i="1"/>
  <c r="V123" i="1"/>
  <c r="U123" i="1"/>
  <c r="T123" i="1"/>
  <c r="S123" i="1"/>
  <c r="R123" i="1"/>
  <c r="V122" i="1"/>
  <c r="U122" i="1"/>
  <c r="T122" i="1"/>
  <c r="S122" i="1"/>
  <c r="R122" i="1"/>
  <c r="V121" i="1"/>
  <c r="U121" i="1"/>
  <c r="T121" i="1"/>
  <c r="S121" i="1"/>
  <c r="R121" i="1"/>
  <c r="V120" i="1"/>
  <c r="U120" i="1"/>
  <c r="T120" i="1"/>
  <c r="S120" i="1"/>
  <c r="R120" i="1"/>
  <c r="V119" i="1"/>
  <c r="U119" i="1"/>
  <c r="T119" i="1"/>
  <c r="S119" i="1"/>
  <c r="R119" i="1"/>
  <c r="V117" i="1"/>
  <c r="U117" i="1"/>
  <c r="T117" i="1"/>
  <c r="S117" i="1"/>
  <c r="R117" i="1"/>
  <c r="V116" i="1"/>
  <c r="U116" i="1"/>
  <c r="T116" i="1"/>
  <c r="S116" i="1"/>
  <c r="R116" i="1"/>
  <c r="V112" i="1"/>
  <c r="U112" i="1"/>
  <c r="T112" i="1"/>
  <c r="S112" i="1"/>
  <c r="R112" i="1"/>
  <c r="V111" i="1"/>
  <c r="U111" i="1"/>
  <c r="T111" i="1"/>
  <c r="S111" i="1"/>
  <c r="R111" i="1"/>
  <c r="V110" i="1"/>
  <c r="U110" i="1"/>
  <c r="T110" i="1"/>
  <c r="S110" i="1"/>
  <c r="R110" i="1"/>
  <c r="V109" i="1"/>
  <c r="U109" i="1"/>
  <c r="T109" i="1"/>
  <c r="S109" i="1"/>
  <c r="R109" i="1"/>
  <c r="V108" i="1"/>
  <c r="U108" i="1"/>
  <c r="T108" i="1"/>
  <c r="S108" i="1"/>
  <c r="R108" i="1"/>
  <c r="V106" i="1"/>
  <c r="U106" i="1"/>
  <c r="T106" i="1"/>
  <c r="S106" i="1"/>
  <c r="R106" i="1"/>
  <c r="V105" i="1"/>
  <c r="U105" i="1"/>
  <c r="T105" i="1"/>
  <c r="S105" i="1"/>
  <c r="R105" i="1"/>
  <c r="V99" i="1"/>
  <c r="U99" i="1"/>
  <c r="T99" i="1"/>
  <c r="S99" i="1"/>
  <c r="R99" i="1"/>
  <c r="V98" i="1"/>
  <c r="U98" i="1"/>
  <c r="T98" i="1"/>
  <c r="S98" i="1"/>
  <c r="R98" i="1"/>
  <c r="V83" i="1"/>
  <c r="U83" i="1"/>
  <c r="T83" i="1"/>
  <c r="S83" i="1"/>
  <c r="R83" i="1"/>
  <c r="V82" i="1"/>
  <c r="U82" i="1"/>
  <c r="T82" i="1"/>
  <c r="S82" i="1"/>
  <c r="R82" i="1"/>
  <c r="V81" i="1"/>
  <c r="U81" i="1"/>
  <c r="T81" i="1"/>
  <c r="S81" i="1"/>
  <c r="R81" i="1"/>
  <c r="V80" i="1"/>
  <c r="U80" i="1"/>
  <c r="T80" i="1"/>
  <c r="S80" i="1"/>
  <c r="R80" i="1"/>
  <c r="V79" i="1"/>
  <c r="U79" i="1"/>
  <c r="T79" i="1"/>
  <c r="S79" i="1"/>
  <c r="R79" i="1"/>
  <c r="V77" i="1"/>
  <c r="U77" i="1"/>
  <c r="T77" i="1"/>
  <c r="S77" i="1"/>
  <c r="R77" i="1"/>
  <c r="U55" i="1"/>
  <c r="T55" i="1"/>
  <c r="S55" i="1"/>
  <c r="V55" i="1"/>
  <c r="R55" i="1"/>
  <c r="V168" i="1"/>
  <c r="U168" i="1"/>
  <c r="T168" i="1"/>
  <c r="S168" i="1"/>
  <c r="R168" i="1"/>
  <c r="V160" i="1"/>
  <c r="U160" i="1"/>
  <c r="T160" i="1"/>
  <c r="S160" i="1"/>
  <c r="R160" i="1"/>
  <c r="V152" i="1"/>
  <c r="U152" i="1"/>
  <c r="T152" i="1"/>
  <c r="S152" i="1"/>
  <c r="R152" i="1"/>
  <c r="V145" i="1"/>
  <c r="U145" i="1"/>
  <c r="T145" i="1"/>
  <c r="S145" i="1"/>
  <c r="R145" i="1"/>
  <c r="V144" i="1"/>
  <c r="U144" i="1"/>
  <c r="T144" i="1"/>
  <c r="S144" i="1"/>
  <c r="R144" i="1"/>
  <c r="V141" i="1"/>
  <c r="U141" i="1"/>
  <c r="T141" i="1"/>
  <c r="S141" i="1"/>
  <c r="R141" i="1"/>
  <c r="V139" i="1"/>
  <c r="U139" i="1"/>
  <c r="T139" i="1"/>
  <c r="S139" i="1"/>
  <c r="R139" i="1"/>
  <c r="V137" i="1"/>
  <c r="U137" i="1"/>
  <c r="T137" i="1"/>
  <c r="S137" i="1"/>
  <c r="R137" i="1"/>
  <c r="V132" i="1"/>
  <c r="U132" i="1"/>
  <c r="T132" i="1"/>
  <c r="S132" i="1"/>
  <c r="R132" i="1"/>
  <c r="V131" i="1"/>
  <c r="U131" i="1"/>
  <c r="T131" i="1"/>
  <c r="S131" i="1"/>
  <c r="R131" i="1"/>
  <c r="V130" i="1"/>
  <c r="U130" i="1"/>
  <c r="T130" i="1"/>
  <c r="S130" i="1"/>
  <c r="R130" i="1"/>
  <c r="V129" i="1"/>
  <c r="U129" i="1"/>
  <c r="T129" i="1"/>
  <c r="S129" i="1"/>
  <c r="R129" i="1"/>
  <c r="V128" i="1"/>
  <c r="U128" i="1"/>
  <c r="T128" i="1"/>
  <c r="S128" i="1"/>
  <c r="R128" i="1"/>
  <c r="V115" i="1"/>
  <c r="U115" i="1"/>
  <c r="T115" i="1"/>
  <c r="S115" i="1"/>
  <c r="R115" i="1"/>
  <c r="V107" i="1"/>
  <c r="U107" i="1"/>
  <c r="T107" i="1"/>
  <c r="S107" i="1"/>
  <c r="R107" i="1"/>
  <c r="V103" i="1"/>
  <c r="U103" i="1"/>
  <c r="T103" i="1"/>
  <c r="S103" i="1"/>
  <c r="R103" i="1"/>
  <c r="V101" i="1"/>
  <c r="U101" i="1"/>
  <c r="T101" i="1"/>
  <c r="S101" i="1"/>
  <c r="R101" i="1"/>
  <c r="V100" i="1"/>
  <c r="U100" i="1"/>
  <c r="T100" i="1"/>
  <c r="S100" i="1"/>
  <c r="R100" i="1"/>
  <c r="V96" i="1"/>
  <c r="U96" i="1"/>
  <c r="T96" i="1"/>
  <c r="S96" i="1"/>
  <c r="R96" i="1"/>
  <c r="V95" i="1"/>
  <c r="U95" i="1"/>
  <c r="T95" i="1"/>
  <c r="S95" i="1"/>
  <c r="R95" i="1"/>
  <c r="V94" i="1"/>
  <c r="U94" i="1"/>
  <c r="T94" i="1"/>
  <c r="S94" i="1"/>
  <c r="R94" i="1"/>
  <c r="V93" i="1"/>
  <c r="U93" i="1"/>
  <c r="T93" i="1"/>
  <c r="S93" i="1"/>
  <c r="R93" i="1"/>
  <c r="V92" i="1"/>
  <c r="U92" i="1"/>
  <c r="T92" i="1"/>
  <c r="S92" i="1"/>
  <c r="R92" i="1"/>
  <c r="V91" i="1"/>
  <c r="U91" i="1"/>
  <c r="T91" i="1"/>
  <c r="S91" i="1"/>
  <c r="R91" i="1"/>
  <c r="V90" i="1"/>
  <c r="U90" i="1"/>
  <c r="T90" i="1"/>
  <c r="S90" i="1"/>
  <c r="R90" i="1"/>
  <c r="V89" i="1"/>
  <c r="U89" i="1"/>
  <c r="T89" i="1"/>
  <c r="S89" i="1"/>
  <c r="R89" i="1"/>
  <c r="V88" i="1"/>
  <c r="U88" i="1"/>
  <c r="T88" i="1"/>
  <c r="S88" i="1"/>
  <c r="R88" i="1"/>
  <c r="V87" i="1"/>
  <c r="U87" i="1"/>
  <c r="T87" i="1"/>
  <c r="S87" i="1"/>
  <c r="R87" i="1"/>
  <c r="V86" i="1"/>
  <c r="U86" i="1"/>
  <c r="T86" i="1"/>
  <c r="S86" i="1"/>
  <c r="R86" i="1"/>
  <c r="V85" i="1"/>
  <c r="U85" i="1"/>
  <c r="T85" i="1"/>
  <c r="S85" i="1"/>
  <c r="R85" i="1"/>
  <c r="V84" i="1"/>
  <c r="U84" i="1"/>
  <c r="T84" i="1"/>
  <c r="S84" i="1"/>
  <c r="R84" i="1"/>
  <c r="V78" i="1"/>
  <c r="U78" i="1"/>
  <c r="T78" i="1"/>
  <c r="S78" i="1"/>
  <c r="R78" i="1"/>
  <c r="V76" i="1"/>
  <c r="U76" i="1"/>
  <c r="T76" i="1"/>
  <c r="S76" i="1"/>
  <c r="R76" i="1"/>
  <c r="V66" i="1"/>
  <c r="U66" i="1"/>
  <c r="T66" i="1"/>
  <c r="S66" i="1"/>
  <c r="R66" i="1"/>
  <c r="V65" i="1"/>
  <c r="U65" i="1"/>
  <c r="T65" i="1"/>
  <c r="S65" i="1"/>
  <c r="R65" i="1"/>
  <c r="V61" i="1"/>
  <c r="U61" i="1"/>
  <c r="T61" i="1"/>
  <c r="S61" i="1"/>
  <c r="R61" i="1"/>
  <c r="V60" i="1"/>
  <c r="U60" i="1"/>
  <c r="T60" i="1"/>
  <c r="S60" i="1"/>
  <c r="R60" i="1"/>
  <c r="V59" i="1"/>
  <c r="U59" i="1"/>
  <c r="T59" i="1"/>
  <c r="S59" i="1"/>
  <c r="R59" i="1"/>
  <c r="V50" i="1"/>
  <c r="U50" i="1"/>
  <c r="T50" i="1"/>
  <c r="S50" i="1"/>
  <c r="R50" i="1"/>
  <c r="V49" i="1"/>
  <c r="U49" i="1"/>
  <c r="T49" i="1"/>
  <c r="S49" i="1"/>
  <c r="R49" i="1"/>
  <c r="V48" i="1"/>
  <c r="U48" i="1"/>
  <c r="T48" i="1"/>
  <c r="S48" i="1"/>
  <c r="R48" i="1"/>
  <c r="V47" i="1"/>
  <c r="U47" i="1"/>
  <c r="T47" i="1"/>
  <c r="S47" i="1"/>
  <c r="R47" i="1"/>
  <c r="U46" i="1"/>
  <c r="T46" i="1"/>
  <c r="S46" i="1"/>
  <c r="V46" i="1"/>
  <c r="R46" i="1"/>
  <c r="V158" i="1"/>
  <c r="U158" i="1"/>
  <c r="T158" i="1"/>
  <c r="S158" i="1"/>
  <c r="R158" i="1"/>
  <c r="V114" i="1"/>
  <c r="U114" i="1"/>
  <c r="T114" i="1"/>
  <c r="S114" i="1"/>
  <c r="R114" i="1"/>
  <c r="V113" i="1"/>
  <c r="U113" i="1"/>
  <c r="T113" i="1"/>
  <c r="S113" i="1"/>
  <c r="R113" i="1"/>
  <c r="V97" i="1"/>
  <c r="U97" i="1"/>
  <c r="T97" i="1"/>
  <c r="S97" i="1"/>
  <c r="R97" i="1"/>
  <c r="V74" i="1"/>
  <c r="U74" i="1"/>
  <c r="T74" i="1"/>
  <c r="S74" i="1"/>
  <c r="R74" i="1"/>
  <c r="V69" i="1"/>
  <c r="U69" i="1"/>
  <c r="T69" i="1"/>
  <c r="S69" i="1"/>
  <c r="R69" i="1"/>
  <c r="V68" i="1"/>
  <c r="U68" i="1"/>
  <c r="T68" i="1"/>
  <c r="S68" i="1"/>
  <c r="R68" i="1"/>
  <c r="V64" i="1"/>
  <c r="U64" i="1"/>
  <c r="T64" i="1"/>
  <c r="S64" i="1"/>
  <c r="R64" i="1"/>
  <c r="V57" i="1"/>
  <c r="U57" i="1"/>
  <c r="T57" i="1"/>
  <c r="S57" i="1"/>
  <c r="R57" i="1"/>
  <c r="V54" i="1"/>
  <c r="U54" i="1"/>
  <c r="T54" i="1"/>
  <c r="S54" i="1"/>
  <c r="R54" i="1"/>
  <c r="V53" i="1"/>
  <c r="U53" i="1"/>
  <c r="T53" i="1"/>
  <c r="S53" i="1"/>
  <c r="R53" i="1"/>
  <c r="V43" i="1"/>
  <c r="U43" i="1"/>
  <c r="T43" i="1"/>
  <c r="S43" i="1"/>
  <c r="R43" i="1"/>
  <c r="V42" i="1"/>
  <c r="U42" i="1"/>
  <c r="T42" i="1"/>
  <c r="S42" i="1"/>
  <c r="R42" i="1"/>
  <c r="V41" i="1"/>
  <c r="U41" i="1"/>
  <c r="T41" i="1"/>
  <c r="S41" i="1"/>
  <c r="R41" i="1"/>
  <c r="V40" i="1"/>
  <c r="U40" i="1"/>
  <c r="T40" i="1"/>
  <c r="S40" i="1"/>
  <c r="R40" i="1"/>
  <c r="V39" i="1"/>
  <c r="U39" i="1"/>
  <c r="T39" i="1"/>
  <c r="S39" i="1"/>
  <c r="R39" i="1"/>
  <c r="V38" i="1"/>
  <c r="U38" i="1"/>
  <c r="T38" i="1"/>
  <c r="S38" i="1"/>
  <c r="R38" i="1"/>
  <c r="V37" i="1"/>
  <c r="U37" i="1"/>
  <c r="T37" i="1"/>
  <c r="S37" i="1"/>
  <c r="R37" i="1"/>
  <c r="V36" i="1"/>
  <c r="U36" i="1"/>
  <c r="T36" i="1"/>
  <c r="S36" i="1"/>
  <c r="R36" i="1"/>
  <c r="V35" i="1"/>
  <c r="U35" i="1"/>
  <c r="T35" i="1"/>
  <c r="S35" i="1"/>
  <c r="R35" i="1"/>
  <c r="V34" i="1"/>
  <c r="U34" i="1"/>
  <c r="T34" i="1"/>
  <c r="S34" i="1"/>
  <c r="R34" i="1"/>
  <c r="V33" i="1"/>
  <c r="U33" i="1"/>
  <c r="T33" i="1"/>
  <c r="S33" i="1"/>
  <c r="R33" i="1"/>
  <c r="V32" i="1"/>
  <c r="U32" i="1"/>
  <c r="T32" i="1"/>
  <c r="S32" i="1"/>
  <c r="R32" i="1"/>
  <c r="V31" i="1"/>
  <c r="U31" i="1"/>
  <c r="T31" i="1"/>
  <c r="S31" i="1"/>
  <c r="R31" i="1"/>
  <c r="V30" i="1"/>
  <c r="U30" i="1"/>
  <c r="T30" i="1"/>
  <c r="S30" i="1"/>
  <c r="R30" i="1"/>
  <c r="V29" i="1"/>
  <c r="U29" i="1"/>
  <c r="T29" i="1"/>
  <c r="S29" i="1"/>
  <c r="R29" i="1"/>
  <c r="V28" i="1"/>
  <c r="U28" i="1"/>
  <c r="T28" i="1"/>
  <c r="S28" i="1"/>
  <c r="R28" i="1"/>
  <c r="V27" i="1"/>
  <c r="U27" i="1"/>
  <c r="T27" i="1"/>
  <c r="S27" i="1"/>
  <c r="R27" i="1"/>
  <c r="V26" i="1"/>
  <c r="U26" i="1"/>
  <c r="T26" i="1"/>
  <c r="S26" i="1"/>
  <c r="R26" i="1"/>
  <c r="V25" i="1"/>
  <c r="U25" i="1"/>
  <c r="T25" i="1"/>
  <c r="S25" i="1"/>
  <c r="R25" i="1"/>
  <c r="V24" i="1"/>
  <c r="U24" i="1"/>
  <c r="T24" i="1"/>
  <c r="S24" i="1"/>
  <c r="R24" i="1"/>
  <c r="V23" i="1"/>
  <c r="U23" i="1"/>
  <c r="T23" i="1"/>
  <c r="S23" i="1"/>
  <c r="R23" i="1"/>
  <c r="V22" i="1"/>
  <c r="U22" i="1"/>
  <c r="T22" i="1"/>
  <c r="S22" i="1"/>
  <c r="R22" i="1"/>
  <c r="V21" i="1"/>
  <c r="U21" i="1"/>
  <c r="T21" i="1"/>
  <c r="S21" i="1"/>
  <c r="R21" i="1"/>
  <c r="V20" i="1"/>
  <c r="U20" i="1"/>
  <c r="T20" i="1"/>
  <c r="S20" i="1"/>
  <c r="R20" i="1"/>
  <c r="V19" i="1"/>
  <c r="U19" i="1"/>
  <c r="T19" i="1"/>
  <c r="S19" i="1"/>
  <c r="R19" i="1"/>
  <c r="V18" i="1"/>
  <c r="U18" i="1"/>
  <c r="T18" i="1"/>
  <c r="S18" i="1"/>
  <c r="R18" i="1"/>
  <c r="V17" i="1"/>
  <c r="U17" i="1"/>
  <c r="T17" i="1"/>
  <c r="S17" i="1"/>
  <c r="R17" i="1"/>
  <c r="V16" i="1"/>
  <c r="U16" i="1"/>
  <c r="T16" i="1"/>
  <c r="S16" i="1"/>
  <c r="R16" i="1"/>
  <c r="V15" i="1"/>
  <c r="U15" i="1"/>
  <c r="T15" i="1"/>
  <c r="S15" i="1"/>
  <c r="R15" i="1"/>
  <c r="V14" i="1"/>
  <c r="U14" i="1"/>
  <c r="T14" i="1"/>
  <c r="S14" i="1"/>
  <c r="R14" i="1"/>
  <c r="V13" i="1"/>
  <c r="U13" i="1"/>
  <c r="T13" i="1"/>
  <c r="S13" i="1"/>
  <c r="R13" i="1"/>
  <c r="V12" i="1"/>
  <c r="U12" i="1"/>
  <c r="T12" i="1"/>
  <c r="S12" i="1"/>
  <c r="R12" i="1"/>
  <c r="V11" i="1"/>
  <c r="U11" i="1"/>
  <c r="T11" i="1"/>
  <c r="S11" i="1"/>
  <c r="R11" i="1"/>
  <c r="V10" i="1"/>
  <c r="U10" i="1"/>
  <c r="T10" i="1"/>
  <c r="S10" i="1"/>
  <c r="R10" i="1"/>
  <c r="V8" i="1"/>
  <c r="U8" i="1"/>
  <c r="T8" i="1"/>
  <c r="S8" i="1"/>
  <c r="R8" i="1"/>
  <c r="V170" i="1"/>
  <c r="U170" i="1"/>
  <c r="T170" i="1"/>
  <c r="S170" i="1"/>
  <c r="R170" i="1"/>
  <c r="V169" i="1"/>
  <c r="U169" i="1"/>
  <c r="T169" i="1"/>
  <c r="S169" i="1"/>
  <c r="R169" i="1"/>
  <c r="V167" i="1"/>
  <c r="U167" i="1"/>
  <c r="T167" i="1"/>
  <c r="S167" i="1"/>
  <c r="R167" i="1"/>
  <c r="V166" i="1"/>
  <c r="U166" i="1"/>
  <c r="T166" i="1"/>
  <c r="S166" i="1"/>
  <c r="R166" i="1"/>
  <c r="V165" i="1"/>
  <c r="U165" i="1"/>
  <c r="T165" i="1"/>
  <c r="S165" i="1"/>
  <c r="R165" i="1"/>
  <c r="V157" i="1"/>
  <c r="U157" i="1"/>
  <c r="T157" i="1"/>
  <c r="S157" i="1"/>
  <c r="R157" i="1"/>
  <c r="V156" i="1"/>
  <c r="U156" i="1"/>
  <c r="T156" i="1"/>
  <c r="S156" i="1"/>
  <c r="R156" i="1"/>
  <c r="V155" i="1"/>
  <c r="U155" i="1"/>
  <c r="T155" i="1"/>
  <c r="S155" i="1"/>
  <c r="R155" i="1"/>
  <c r="V154" i="1"/>
  <c r="U154" i="1"/>
  <c r="T154" i="1"/>
  <c r="S154" i="1"/>
  <c r="R154" i="1"/>
  <c r="V153" i="1"/>
  <c r="U153" i="1"/>
  <c r="T153" i="1"/>
  <c r="S153" i="1"/>
  <c r="R153" i="1"/>
  <c r="V151" i="1"/>
  <c r="U151" i="1"/>
  <c r="T151" i="1"/>
  <c r="S151" i="1"/>
  <c r="R151" i="1"/>
  <c r="V150" i="1"/>
  <c r="U150" i="1"/>
  <c r="T150" i="1"/>
  <c r="S150" i="1"/>
  <c r="R150" i="1"/>
  <c r="V148" i="1"/>
  <c r="U148" i="1"/>
  <c r="T148" i="1"/>
  <c r="S148" i="1"/>
  <c r="R148" i="1"/>
  <c r="V147" i="1"/>
  <c r="U147" i="1"/>
  <c r="T147" i="1"/>
  <c r="S147" i="1"/>
  <c r="R147" i="1"/>
  <c r="V146" i="1"/>
  <c r="U146" i="1"/>
  <c r="T146" i="1"/>
  <c r="S146" i="1"/>
  <c r="R146" i="1"/>
  <c r="V143" i="1"/>
  <c r="U143" i="1"/>
  <c r="T143" i="1"/>
  <c r="S143" i="1"/>
  <c r="R143" i="1"/>
  <c r="V142" i="1"/>
  <c r="U142" i="1"/>
  <c r="T142" i="1"/>
  <c r="S142" i="1"/>
  <c r="R142" i="1"/>
  <c r="V140" i="1"/>
  <c r="U140" i="1"/>
  <c r="T140" i="1"/>
  <c r="S140" i="1"/>
  <c r="R140" i="1"/>
  <c r="V133" i="1"/>
  <c r="U133" i="1"/>
  <c r="T133" i="1"/>
  <c r="S133" i="1"/>
  <c r="R133" i="1"/>
  <c r="V104" i="1"/>
  <c r="U104" i="1"/>
  <c r="T104" i="1"/>
  <c r="S104" i="1"/>
  <c r="R104" i="1"/>
  <c r="V102" i="1"/>
  <c r="U102" i="1"/>
  <c r="T102" i="1"/>
  <c r="S102" i="1"/>
  <c r="R102" i="1"/>
  <c r="V75" i="1"/>
  <c r="U75" i="1"/>
  <c r="T75" i="1"/>
  <c r="S75" i="1"/>
  <c r="R75" i="1"/>
  <c r="V73" i="1"/>
  <c r="U73" i="1"/>
  <c r="T73" i="1"/>
  <c r="S73" i="1"/>
  <c r="R73" i="1"/>
  <c r="V72" i="1"/>
  <c r="U72" i="1"/>
  <c r="T72" i="1"/>
  <c r="S72" i="1"/>
  <c r="R72" i="1"/>
  <c r="V71" i="1"/>
  <c r="U71" i="1"/>
  <c r="T71" i="1"/>
  <c r="S71" i="1"/>
  <c r="R71" i="1"/>
  <c r="V70" i="1"/>
  <c r="U70" i="1"/>
  <c r="T70" i="1"/>
  <c r="S70" i="1"/>
  <c r="R70" i="1"/>
  <c r="V67" i="1"/>
  <c r="U67" i="1"/>
  <c r="T67" i="1"/>
  <c r="S67" i="1"/>
  <c r="R67" i="1"/>
  <c r="V63" i="1"/>
  <c r="U63" i="1"/>
  <c r="T63" i="1"/>
  <c r="S63" i="1"/>
  <c r="R63" i="1"/>
  <c r="V56" i="1"/>
  <c r="U56" i="1"/>
  <c r="T56" i="1"/>
  <c r="S56" i="1"/>
  <c r="R56" i="1"/>
  <c r="V52" i="1"/>
  <c r="U52" i="1"/>
  <c r="T52" i="1"/>
  <c r="S52" i="1"/>
  <c r="R52" i="1"/>
  <c r="V51" i="1"/>
  <c r="U51" i="1"/>
  <c r="T51" i="1"/>
  <c r="S51" i="1"/>
  <c r="R51" i="1"/>
  <c r="V45" i="1"/>
  <c r="U45" i="1"/>
  <c r="T45" i="1"/>
  <c r="S45" i="1"/>
  <c r="R45" i="1"/>
  <c r="V44" i="1"/>
  <c r="U44" i="1"/>
  <c r="T44" i="1"/>
  <c r="S44" i="1"/>
  <c r="R44" i="1"/>
  <c r="V9" i="1"/>
  <c r="U9" i="1"/>
  <c r="T9" i="1"/>
  <c r="S9" i="1"/>
  <c r="R9" i="1"/>
  <c r="V7" i="1"/>
  <c r="U7" i="1"/>
  <c r="T7" i="1"/>
  <c r="S7" i="1"/>
  <c r="R7" i="1"/>
  <c r="U5" i="1"/>
  <c r="T5" i="1"/>
  <c r="S5" i="1"/>
  <c r="U6" i="1"/>
  <c r="T6" i="1"/>
  <c r="S6" i="1"/>
  <c r="V6" i="1"/>
  <c r="R6" i="1"/>
  <c r="V5" i="1"/>
  <c r="R5" i="1"/>
  <c r="A36" i="12" l="1"/>
  <c r="C18" i="13" l="1"/>
  <c r="AC53" i="1"/>
  <c r="AB53" i="1"/>
  <c r="AA53" i="1"/>
  <c r="Z53" i="1"/>
  <c r="Y53" i="1"/>
  <c r="X53" i="1"/>
  <c r="AD53" i="1" l="1"/>
  <c r="A7" i="14" l="1"/>
  <c r="A37" i="12" l="1"/>
  <c r="A38" i="12" s="1"/>
  <c r="A39" i="12" s="1"/>
  <c r="A40" i="12" s="1"/>
  <c r="A41" i="12" s="1"/>
  <c r="A42" i="12" s="1"/>
  <c r="A43" i="12" s="1"/>
  <c r="A44" i="12" s="1"/>
  <c r="A45" i="12" s="1"/>
  <c r="A46" i="12" s="1"/>
  <c r="A47" i="12" s="1"/>
  <c r="A11" i="12"/>
  <c r="A12" i="12" s="1"/>
  <c r="A13" i="12" s="1"/>
  <c r="A8" i="12"/>
  <c r="AC5" i="1" l="1"/>
  <c r="AC6" i="1"/>
  <c r="AC7" i="1"/>
  <c r="AC8" i="1"/>
  <c r="AC9" i="1"/>
  <c r="AC10" i="1"/>
  <c r="AC11" i="1"/>
  <c r="AC12" i="1"/>
  <c r="AC13" i="1"/>
  <c r="AC14" i="1"/>
  <c r="AC15" i="1"/>
  <c r="AC16" i="1"/>
  <c r="AC17" i="1"/>
  <c r="AC18" i="1"/>
  <c r="AC19" i="1"/>
  <c r="AC20" i="1"/>
  <c r="AC21" i="1"/>
  <c r="AC22" i="1"/>
  <c r="AC23" i="1"/>
  <c r="AC24" i="1"/>
  <c r="AC25" i="1"/>
  <c r="AC26" i="1"/>
  <c r="AC27" i="1"/>
  <c r="AC28" i="1"/>
  <c r="AC29" i="1"/>
  <c r="AC30" i="1"/>
  <c r="AC31" i="1"/>
  <c r="AC32" i="1"/>
  <c r="AC33" i="1"/>
  <c r="AC34" i="1"/>
  <c r="AC35" i="1"/>
  <c r="AC36" i="1"/>
  <c r="AC37" i="1"/>
  <c r="AC38" i="1"/>
  <c r="AC39" i="1"/>
  <c r="AC40" i="1"/>
  <c r="AC41" i="1"/>
  <c r="AC42" i="1"/>
  <c r="AC43" i="1"/>
  <c r="AC44" i="1"/>
  <c r="AC45" i="1"/>
  <c r="AC46" i="1"/>
  <c r="AC47" i="1"/>
  <c r="AC48" i="1"/>
  <c r="AC49" i="1"/>
  <c r="AC50" i="1"/>
  <c r="AC51" i="1"/>
  <c r="AC52" i="1"/>
  <c r="AC54" i="1"/>
  <c r="AC55" i="1"/>
  <c r="AC56" i="1"/>
  <c r="AC57" i="1"/>
  <c r="AC58" i="1"/>
  <c r="AC59" i="1"/>
  <c r="AC60" i="1"/>
  <c r="AC61" i="1"/>
  <c r="AC62" i="1"/>
  <c r="AC63" i="1"/>
  <c r="AC64" i="1"/>
  <c r="AC65" i="1"/>
  <c r="AC66" i="1"/>
  <c r="AC67" i="1"/>
  <c r="AC68" i="1"/>
  <c r="AC69" i="1"/>
  <c r="AC70" i="1"/>
  <c r="AC71" i="1"/>
  <c r="AC72" i="1"/>
  <c r="AC73" i="1"/>
  <c r="AC74" i="1"/>
  <c r="AC75" i="1"/>
  <c r="AC76" i="1"/>
  <c r="AC77" i="1"/>
  <c r="AC78" i="1"/>
  <c r="AC79" i="1"/>
  <c r="AC80" i="1"/>
  <c r="AC81" i="1"/>
  <c r="AC82" i="1"/>
  <c r="AC83" i="1"/>
  <c r="AC84" i="1"/>
  <c r="AC85" i="1"/>
  <c r="AC86" i="1"/>
  <c r="AC87" i="1"/>
  <c r="AC88" i="1"/>
  <c r="AC89" i="1"/>
  <c r="AC90" i="1"/>
  <c r="AC91" i="1"/>
  <c r="AC92" i="1"/>
  <c r="AC93" i="1"/>
  <c r="AC94" i="1"/>
  <c r="AC95" i="1"/>
  <c r="AC96" i="1"/>
  <c r="AC97" i="1"/>
  <c r="AC98" i="1"/>
  <c r="AC99" i="1"/>
  <c r="AC100" i="1"/>
  <c r="AC101" i="1"/>
  <c r="AC102" i="1"/>
  <c r="AC103" i="1"/>
  <c r="AC104" i="1"/>
  <c r="AC105" i="1"/>
  <c r="AC106" i="1"/>
  <c r="AC107" i="1"/>
  <c r="AC108" i="1"/>
  <c r="AC109" i="1"/>
  <c r="AC110" i="1"/>
  <c r="AC111" i="1"/>
  <c r="AC112" i="1"/>
  <c r="AC113" i="1"/>
  <c r="AC115" i="1"/>
  <c r="AC116" i="1"/>
  <c r="AC117" i="1"/>
  <c r="AC119" i="1"/>
  <c r="AC120" i="1"/>
  <c r="AC121" i="1"/>
  <c r="AC122" i="1"/>
  <c r="AC123" i="1"/>
  <c r="AC124" i="1"/>
  <c r="AC125" i="1"/>
  <c r="AC126" i="1"/>
  <c r="AC127" i="1"/>
  <c r="AC128" i="1"/>
  <c r="AC129" i="1"/>
  <c r="AC130" i="1"/>
  <c r="AC131" i="1"/>
  <c r="AC132" i="1"/>
  <c r="AC133" i="1"/>
  <c r="AC134" i="1"/>
  <c r="AC135" i="1"/>
  <c r="AC136" i="1"/>
  <c r="AC137" i="1"/>
  <c r="AC138" i="1"/>
  <c r="AC139" i="1"/>
  <c r="AC140" i="1"/>
  <c r="AC141" i="1"/>
  <c r="AC142" i="1"/>
  <c r="AC143" i="1"/>
  <c r="AC144" i="1"/>
  <c r="AC145" i="1"/>
  <c r="AC146" i="1"/>
  <c r="AC147" i="1"/>
  <c r="AC148" i="1"/>
  <c r="AC149" i="1"/>
  <c r="AC150" i="1"/>
  <c r="AC151" i="1"/>
  <c r="AC152" i="1"/>
  <c r="AC153" i="1"/>
  <c r="AC154" i="1"/>
  <c r="AC155" i="1"/>
  <c r="AC156" i="1"/>
  <c r="AC157" i="1"/>
  <c r="AC158" i="1"/>
  <c r="AC159" i="1"/>
  <c r="AC160" i="1"/>
  <c r="AC161" i="1"/>
  <c r="AC162" i="1"/>
  <c r="AC163" i="1"/>
  <c r="AC164" i="1"/>
  <c r="AC165" i="1"/>
  <c r="AC166" i="1"/>
  <c r="AC167" i="1"/>
  <c r="AC168" i="1"/>
  <c r="AC169" i="1"/>
  <c r="AC170" i="1"/>
  <c r="X170" i="1"/>
  <c r="Y170" i="1"/>
  <c r="Z170" i="1"/>
  <c r="AA170" i="1"/>
  <c r="AB170" i="1"/>
  <c r="Y151" i="1"/>
  <c r="Z151" i="1"/>
  <c r="AA151" i="1"/>
  <c r="AB151" i="1"/>
  <c r="Y152" i="1"/>
  <c r="Z152" i="1"/>
  <c r="AA152" i="1"/>
  <c r="AB152" i="1"/>
  <c r="Y153" i="1"/>
  <c r="Z153" i="1"/>
  <c r="AA153" i="1"/>
  <c r="AB153" i="1"/>
  <c r="Y154" i="1"/>
  <c r="Z154" i="1"/>
  <c r="AA154" i="1"/>
  <c r="AB154" i="1"/>
  <c r="Y155" i="1"/>
  <c r="Z155" i="1"/>
  <c r="AA155" i="1"/>
  <c r="AB155" i="1"/>
  <c r="Y156" i="1"/>
  <c r="Z156" i="1"/>
  <c r="AA156" i="1"/>
  <c r="AB156" i="1"/>
  <c r="Y157" i="1"/>
  <c r="Z157" i="1"/>
  <c r="AA157" i="1"/>
  <c r="AB157" i="1"/>
  <c r="Y158" i="1"/>
  <c r="Z158" i="1"/>
  <c r="AA158" i="1"/>
  <c r="AB158" i="1"/>
  <c r="Y159" i="1"/>
  <c r="Z159" i="1"/>
  <c r="AA159" i="1"/>
  <c r="AB159" i="1"/>
  <c r="Y160" i="1"/>
  <c r="Z160" i="1"/>
  <c r="AA160" i="1"/>
  <c r="AB160" i="1"/>
  <c r="Y161" i="1"/>
  <c r="Z161" i="1"/>
  <c r="AA161" i="1"/>
  <c r="AB161" i="1"/>
  <c r="Y162" i="1"/>
  <c r="Z162" i="1"/>
  <c r="AA162" i="1"/>
  <c r="AB162" i="1"/>
  <c r="Y163" i="1"/>
  <c r="Z163" i="1"/>
  <c r="AA163" i="1"/>
  <c r="AB163" i="1"/>
  <c r="Y164" i="1"/>
  <c r="Z164" i="1"/>
  <c r="AA164" i="1"/>
  <c r="AB164" i="1"/>
  <c r="Y165" i="1"/>
  <c r="Z165" i="1"/>
  <c r="AA165" i="1"/>
  <c r="AB165" i="1"/>
  <c r="AB166" i="1"/>
  <c r="Y166" i="1"/>
  <c r="Z166" i="1"/>
  <c r="AA166" i="1"/>
  <c r="Y167" i="1"/>
  <c r="Z167" i="1"/>
  <c r="AA167" i="1"/>
  <c r="AB167" i="1"/>
  <c r="Y168" i="1"/>
  <c r="Z168" i="1"/>
  <c r="AA168" i="1"/>
  <c r="AB168" i="1"/>
  <c r="Y169" i="1"/>
  <c r="Z169" i="1"/>
  <c r="AA169" i="1"/>
  <c r="AB169" i="1"/>
  <c r="Y144" i="1"/>
  <c r="Z144" i="1"/>
  <c r="AA144" i="1"/>
  <c r="AB144" i="1"/>
  <c r="Y145" i="1"/>
  <c r="Z145" i="1"/>
  <c r="AA145" i="1"/>
  <c r="AB145" i="1"/>
  <c r="Y146" i="1"/>
  <c r="Z146" i="1"/>
  <c r="AA146" i="1"/>
  <c r="AB146" i="1"/>
  <c r="Y147" i="1"/>
  <c r="Z147" i="1"/>
  <c r="AA147" i="1"/>
  <c r="AB147" i="1"/>
  <c r="Y148" i="1"/>
  <c r="Z148" i="1"/>
  <c r="AA148" i="1"/>
  <c r="AB148" i="1"/>
  <c r="Y149" i="1"/>
  <c r="Z149" i="1"/>
  <c r="AA149" i="1"/>
  <c r="AB149" i="1"/>
  <c r="Y150" i="1"/>
  <c r="Z150" i="1"/>
  <c r="AA150" i="1"/>
  <c r="AB150" i="1"/>
  <c r="Y138" i="1"/>
  <c r="Z138" i="1"/>
  <c r="AA138" i="1"/>
  <c r="AB138" i="1"/>
  <c r="Y139" i="1"/>
  <c r="Z139" i="1"/>
  <c r="AA139" i="1"/>
  <c r="AB139" i="1"/>
  <c r="Y140" i="1"/>
  <c r="Z140" i="1"/>
  <c r="AA140" i="1"/>
  <c r="AB140" i="1"/>
  <c r="Y141" i="1"/>
  <c r="Z141" i="1"/>
  <c r="AA141" i="1"/>
  <c r="AB141" i="1"/>
  <c r="Y142" i="1"/>
  <c r="Z142" i="1"/>
  <c r="AA142" i="1"/>
  <c r="AB142" i="1"/>
  <c r="Y143" i="1"/>
  <c r="Z143" i="1"/>
  <c r="AA143" i="1"/>
  <c r="AB143" i="1"/>
  <c r="Y121" i="1"/>
  <c r="Z121" i="1"/>
  <c r="AA121" i="1"/>
  <c r="AB121" i="1"/>
  <c r="Y122" i="1"/>
  <c r="Z122" i="1"/>
  <c r="AA122" i="1"/>
  <c r="AB122" i="1"/>
  <c r="Y123" i="1"/>
  <c r="Z123" i="1"/>
  <c r="AA123" i="1"/>
  <c r="AB123" i="1"/>
  <c r="Y124" i="1"/>
  <c r="Z124" i="1"/>
  <c r="AA124" i="1"/>
  <c r="AB124" i="1"/>
  <c r="Y125" i="1"/>
  <c r="Z125" i="1"/>
  <c r="AA125" i="1"/>
  <c r="AB125" i="1"/>
  <c r="Y126" i="1"/>
  <c r="Z126" i="1"/>
  <c r="AA126" i="1"/>
  <c r="AB126" i="1"/>
  <c r="Y127" i="1"/>
  <c r="Z127" i="1"/>
  <c r="AA127" i="1"/>
  <c r="AB127" i="1"/>
  <c r="Y128" i="1"/>
  <c r="Z128" i="1"/>
  <c r="AA128" i="1"/>
  <c r="AB128" i="1"/>
  <c r="Y129" i="1"/>
  <c r="Z129" i="1"/>
  <c r="AA129" i="1"/>
  <c r="AB129" i="1"/>
  <c r="Y130" i="1"/>
  <c r="Z130" i="1"/>
  <c r="AA130" i="1"/>
  <c r="AB130" i="1"/>
  <c r="Y131" i="1"/>
  <c r="Z131" i="1"/>
  <c r="AA131" i="1"/>
  <c r="AB131" i="1"/>
  <c r="Y132" i="1"/>
  <c r="Z132" i="1"/>
  <c r="AA132" i="1"/>
  <c r="AB132" i="1"/>
  <c r="Y133" i="1"/>
  <c r="Z133" i="1"/>
  <c r="AA133" i="1"/>
  <c r="AB133" i="1"/>
  <c r="Y134" i="1"/>
  <c r="Z134" i="1"/>
  <c r="AA134" i="1"/>
  <c r="AB134" i="1"/>
  <c r="Y135" i="1"/>
  <c r="Z135" i="1"/>
  <c r="AA135" i="1"/>
  <c r="AB135" i="1"/>
  <c r="Y136" i="1"/>
  <c r="Z136" i="1"/>
  <c r="AA136" i="1"/>
  <c r="AB136" i="1"/>
  <c r="Y137" i="1"/>
  <c r="Z137" i="1"/>
  <c r="AA137" i="1"/>
  <c r="AB137" i="1"/>
  <c r="Y120" i="1"/>
  <c r="Z120" i="1"/>
  <c r="AA120" i="1"/>
  <c r="AB120" i="1"/>
  <c r="Y115" i="1"/>
  <c r="Z115" i="1"/>
  <c r="AA115" i="1"/>
  <c r="AB115" i="1"/>
  <c r="Y116" i="1"/>
  <c r="Z116" i="1"/>
  <c r="AA116" i="1"/>
  <c r="AB116" i="1"/>
  <c r="Y117" i="1"/>
  <c r="Z117" i="1"/>
  <c r="AA117" i="1"/>
  <c r="AB117" i="1"/>
  <c r="Y119" i="1"/>
  <c r="Z119" i="1"/>
  <c r="AA119" i="1"/>
  <c r="AB119" i="1"/>
  <c r="Y102" i="1"/>
  <c r="Z102" i="1"/>
  <c r="AA102" i="1"/>
  <c r="AB102" i="1"/>
  <c r="Y103" i="1"/>
  <c r="Z103" i="1"/>
  <c r="AA103" i="1"/>
  <c r="AB103" i="1"/>
  <c r="Y104" i="1"/>
  <c r="Z104" i="1"/>
  <c r="AA104" i="1"/>
  <c r="AB104" i="1"/>
  <c r="Y105" i="1"/>
  <c r="Z105" i="1"/>
  <c r="AA105" i="1"/>
  <c r="AB105" i="1"/>
  <c r="Y106" i="1"/>
  <c r="Z106" i="1"/>
  <c r="AA106" i="1"/>
  <c r="AB106" i="1"/>
  <c r="Y107" i="1"/>
  <c r="Z107" i="1"/>
  <c r="AA107" i="1"/>
  <c r="AB107" i="1"/>
  <c r="Y108" i="1"/>
  <c r="Z108" i="1"/>
  <c r="AA108" i="1"/>
  <c r="AB108" i="1"/>
  <c r="Y109" i="1"/>
  <c r="Z109" i="1"/>
  <c r="AA109" i="1"/>
  <c r="AB109" i="1"/>
  <c r="Y110" i="1"/>
  <c r="Z110" i="1"/>
  <c r="AA110" i="1"/>
  <c r="AB110" i="1"/>
  <c r="Y111" i="1"/>
  <c r="Z111" i="1"/>
  <c r="AA111" i="1"/>
  <c r="AB111" i="1"/>
  <c r="Y112" i="1"/>
  <c r="Z112" i="1"/>
  <c r="AA112" i="1"/>
  <c r="AB112" i="1"/>
  <c r="Y113" i="1"/>
  <c r="Z113" i="1"/>
  <c r="AA113" i="1"/>
  <c r="AB113" i="1"/>
  <c r="Y76" i="1"/>
  <c r="Z76" i="1"/>
  <c r="AA76" i="1"/>
  <c r="AB76" i="1"/>
  <c r="Y77" i="1"/>
  <c r="Z77" i="1"/>
  <c r="AA77" i="1"/>
  <c r="AB77" i="1"/>
  <c r="Y78" i="1"/>
  <c r="Z78" i="1"/>
  <c r="AA78" i="1"/>
  <c r="AB78" i="1"/>
  <c r="Y79" i="1"/>
  <c r="Z79" i="1"/>
  <c r="AA79" i="1"/>
  <c r="AB79" i="1"/>
  <c r="Y80" i="1"/>
  <c r="Z80" i="1"/>
  <c r="AA80" i="1"/>
  <c r="AB80" i="1"/>
  <c r="Y81" i="1"/>
  <c r="Z81" i="1"/>
  <c r="AA81" i="1"/>
  <c r="AB81" i="1"/>
  <c r="Y82" i="1"/>
  <c r="Z82" i="1"/>
  <c r="AA82" i="1"/>
  <c r="AB82" i="1"/>
  <c r="Y83" i="1"/>
  <c r="Z83" i="1"/>
  <c r="AA83" i="1"/>
  <c r="AB83" i="1"/>
  <c r="Y84" i="1"/>
  <c r="Z84" i="1"/>
  <c r="AA84" i="1"/>
  <c r="AB84" i="1"/>
  <c r="Y85" i="1"/>
  <c r="Z85" i="1"/>
  <c r="AA85" i="1"/>
  <c r="AB85" i="1"/>
  <c r="Y86" i="1"/>
  <c r="Z86" i="1"/>
  <c r="AA86" i="1"/>
  <c r="AB86" i="1"/>
  <c r="Y87" i="1"/>
  <c r="Z87" i="1"/>
  <c r="AA87" i="1"/>
  <c r="AB87" i="1"/>
  <c r="Y88" i="1"/>
  <c r="Z88" i="1"/>
  <c r="AA88" i="1"/>
  <c r="AB88" i="1"/>
  <c r="Y89" i="1"/>
  <c r="Z89" i="1"/>
  <c r="AA89" i="1"/>
  <c r="AB89" i="1"/>
  <c r="Y90" i="1"/>
  <c r="Z90" i="1"/>
  <c r="AA90" i="1"/>
  <c r="AB90" i="1"/>
  <c r="Y91" i="1"/>
  <c r="Z91" i="1"/>
  <c r="AA91" i="1"/>
  <c r="AB91" i="1"/>
  <c r="Y92" i="1"/>
  <c r="Z92" i="1"/>
  <c r="AA92" i="1"/>
  <c r="AB92" i="1"/>
  <c r="Y93" i="1"/>
  <c r="Z93" i="1"/>
  <c r="AA93" i="1"/>
  <c r="AB93" i="1"/>
  <c r="Y94" i="1"/>
  <c r="Z94" i="1"/>
  <c r="AA94" i="1"/>
  <c r="AB94" i="1"/>
  <c r="Y95" i="1"/>
  <c r="Z95" i="1"/>
  <c r="AA95" i="1"/>
  <c r="AB95" i="1"/>
  <c r="Y96" i="1"/>
  <c r="Z96" i="1"/>
  <c r="AA96" i="1"/>
  <c r="AB96" i="1"/>
  <c r="Y97" i="1"/>
  <c r="Z97" i="1"/>
  <c r="AA97" i="1"/>
  <c r="AB97" i="1"/>
  <c r="Y98" i="1"/>
  <c r="Z98" i="1"/>
  <c r="AA98" i="1"/>
  <c r="AB98" i="1"/>
  <c r="Y99" i="1"/>
  <c r="Z99" i="1"/>
  <c r="AA99" i="1"/>
  <c r="AB99" i="1"/>
  <c r="Y100" i="1"/>
  <c r="Z100" i="1"/>
  <c r="AA100" i="1"/>
  <c r="AB100" i="1"/>
  <c r="Y101" i="1"/>
  <c r="Z101" i="1"/>
  <c r="AA101" i="1"/>
  <c r="AB101" i="1"/>
  <c r="Y67" i="1"/>
  <c r="Z67" i="1"/>
  <c r="AA67" i="1"/>
  <c r="AB67" i="1"/>
  <c r="Y68" i="1"/>
  <c r="Z68" i="1"/>
  <c r="AA68" i="1"/>
  <c r="AB68" i="1"/>
  <c r="Y69" i="1"/>
  <c r="Z69" i="1"/>
  <c r="AA69" i="1"/>
  <c r="AB69" i="1"/>
  <c r="Y70" i="1"/>
  <c r="Z70" i="1"/>
  <c r="AA70" i="1"/>
  <c r="AB70" i="1"/>
  <c r="Y71" i="1"/>
  <c r="Z71" i="1"/>
  <c r="AA71" i="1"/>
  <c r="AB71" i="1"/>
  <c r="Y72" i="1"/>
  <c r="Z72" i="1"/>
  <c r="AA72" i="1"/>
  <c r="AB72" i="1"/>
  <c r="Y73" i="1"/>
  <c r="Z73" i="1"/>
  <c r="AA73" i="1"/>
  <c r="AB73" i="1"/>
  <c r="Y74" i="1"/>
  <c r="Z74" i="1"/>
  <c r="AA74" i="1"/>
  <c r="AB74" i="1"/>
  <c r="Y75" i="1"/>
  <c r="Z75" i="1"/>
  <c r="AA75" i="1"/>
  <c r="AB75" i="1"/>
  <c r="Y66" i="1"/>
  <c r="AA66" i="1"/>
  <c r="Z66" i="1"/>
  <c r="AB66" i="1"/>
  <c r="X66" i="1"/>
  <c r="Y57" i="1"/>
  <c r="Z57" i="1"/>
  <c r="AA57" i="1"/>
  <c r="AB57" i="1"/>
  <c r="Y58" i="1"/>
  <c r="Z58" i="1"/>
  <c r="AA58" i="1"/>
  <c r="AB58" i="1"/>
  <c r="Y59" i="1"/>
  <c r="Z59" i="1"/>
  <c r="AA59" i="1"/>
  <c r="AB59" i="1"/>
  <c r="Y60" i="1"/>
  <c r="Z60" i="1"/>
  <c r="AA60" i="1"/>
  <c r="AB60" i="1"/>
  <c r="Y61" i="1"/>
  <c r="Z61" i="1"/>
  <c r="AA61" i="1"/>
  <c r="AB61" i="1"/>
  <c r="Y62" i="1"/>
  <c r="Z62" i="1"/>
  <c r="AA62" i="1"/>
  <c r="AB62" i="1"/>
  <c r="Y63" i="1"/>
  <c r="Z63" i="1"/>
  <c r="AA63" i="1"/>
  <c r="AB63" i="1"/>
  <c r="Y64" i="1"/>
  <c r="Z64" i="1"/>
  <c r="AA64" i="1"/>
  <c r="AB64" i="1"/>
  <c r="Y65" i="1"/>
  <c r="Z65" i="1"/>
  <c r="AA65" i="1"/>
  <c r="AB65" i="1"/>
  <c r="Y42" i="1"/>
  <c r="Z42" i="1"/>
  <c r="AA42" i="1"/>
  <c r="AB42" i="1"/>
  <c r="Y43" i="1"/>
  <c r="Z43" i="1"/>
  <c r="AA43" i="1"/>
  <c r="AB43" i="1"/>
  <c r="Y44" i="1"/>
  <c r="Z44" i="1"/>
  <c r="AA44" i="1"/>
  <c r="AB44" i="1"/>
  <c r="Y45" i="1"/>
  <c r="Z45" i="1"/>
  <c r="AA45" i="1"/>
  <c r="AB45" i="1"/>
  <c r="Y46" i="1"/>
  <c r="Z46" i="1"/>
  <c r="AA46" i="1"/>
  <c r="AB46" i="1"/>
  <c r="Y47" i="1"/>
  <c r="Z47" i="1"/>
  <c r="AA47" i="1"/>
  <c r="AB47" i="1"/>
  <c r="Y48" i="1"/>
  <c r="Z48" i="1"/>
  <c r="AA48" i="1"/>
  <c r="AB48" i="1"/>
  <c r="Y49" i="1"/>
  <c r="Z49" i="1"/>
  <c r="AA49" i="1"/>
  <c r="AB49" i="1"/>
  <c r="Y50" i="1"/>
  <c r="Z50" i="1"/>
  <c r="AA50" i="1"/>
  <c r="AB50" i="1"/>
  <c r="Y51" i="1"/>
  <c r="Z51" i="1"/>
  <c r="AA51" i="1"/>
  <c r="AB51" i="1"/>
  <c r="Y52" i="1"/>
  <c r="Z52" i="1"/>
  <c r="AA52" i="1"/>
  <c r="AB52" i="1"/>
  <c r="Y54" i="1"/>
  <c r="Z54" i="1"/>
  <c r="AA54" i="1"/>
  <c r="AB54" i="1"/>
  <c r="Y55" i="1"/>
  <c r="Z55" i="1"/>
  <c r="AA55" i="1"/>
  <c r="AB55" i="1"/>
  <c r="Y56" i="1"/>
  <c r="Z56" i="1"/>
  <c r="AA56" i="1"/>
  <c r="AB56" i="1"/>
  <c r="Y5" i="1"/>
  <c r="Z5" i="1"/>
  <c r="AA5" i="1"/>
  <c r="AB5" i="1"/>
  <c r="Y6" i="1"/>
  <c r="Z6" i="1"/>
  <c r="AA6" i="1"/>
  <c r="AB6" i="1"/>
  <c r="Y7" i="1"/>
  <c r="Z7" i="1"/>
  <c r="AA7" i="1"/>
  <c r="AB7" i="1"/>
  <c r="Y8" i="1"/>
  <c r="Z8" i="1"/>
  <c r="AA8" i="1"/>
  <c r="AB8" i="1"/>
  <c r="Y9" i="1"/>
  <c r="Z9" i="1"/>
  <c r="AA9" i="1"/>
  <c r="AB9" i="1"/>
  <c r="Y10" i="1"/>
  <c r="Z10" i="1"/>
  <c r="AA10" i="1"/>
  <c r="AB10" i="1"/>
  <c r="Y11" i="1"/>
  <c r="Z11" i="1"/>
  <c r="AA11" i="1"/>
  <c r="AB11" i="1"/>
  <c r="Y12" i="1"/>
  <c r="Z12" i="1"/>
  <c r="AA12" i="1"/>
  <c r="AB12" i="1"/>
  <c r="Y13" i="1"/>
  <c r="Z13" i="1"/>
  <c r="AA13" i="1"/>
  <c r="AB13" i="1"/>
  <c r="Y14" i="1"/>
  <c r="Z14" i="1"/>
  <c r="AA14" i="1"/>
  <c r="AB14" i="1"/>
  <c r="Y15" i="1"/>
  <c r="Z15" i="1"/>
  <c r="AA15" i="1"/>
  <c r="AB15" i="1"/>
  <c r="Y16" i="1"/>
  <c r="Z16" i="1"/>
  <c r="AA16" i="1"/>
  <c r="AB16" i="1"/>
  <c r="Y17" i="1"/>
  <c r="Z17" i="1"/>
  <c r="AA17" i="1"/>
  <c r="AB17" i="1"/>
  <c r="Y18" i="1"/>
  <c r="Z18" i="1"/>
  <c r="AA18" i="1"/>
  <c r="AB18" i="1"/>
  <c r="Y19" i="1"/>
  <c r="Z19" i="1"/>
  <c r="AA19" i="1"/>
  <c r="AB19" i="1"/>
  <c r="Y20" i="1"/>
  <c r="Z20" i="1"/>
  <c r="AA20" i="1"/>
  <c r="AB20" i="1"/>
  <c r="Y21" i="1"/>
  <c r="Z21" i="1"/>
  <c r="AA21" i="1"/>
  <c r="AB21" i="1"/>
  <c r="Y22" i="1"/>
  <c r="Z22" i="1"/>
  <c r="AA22" i="1"/>
  <c r="AB22" i="1"/>
  <c r="Y23" i="1"/>
  <c r="Z23" i="1"/>
  <c r="AA23" i="1"/>
  <c r="AB23" i="1"/>
  <c r="Y24" i="1"/>
  <c r="Z24" i="1"/>
  <c r="AA24" i="1"/>
  <c r="AB24" i="1"/>
  <c r="Y25" i="1"/>
  <c r="Z25" i="1"/>
  <c r="AA25" i="1"/>
  <c r="AB25" i="1"/>
  <c r="Y26" i="1"/>
  <c r="Z26" i="1"/>
  <c r="AA26" i="1"/>
  <c r="AB26" i="1"/>
  <c r="Y27" i="1"/>
  <c r="Z27" i="1"/>
  <c r="AA27" i="1"/>
  <c r="AB27" i="1"/>
  <c r="Y28" i="1"/>
  <c r="Z28" i="1"/>
  <c r="AA28" i="1"/>
  <c r="AB28" i="1"/>
  <c r="Y29" i="1"/>
  <c r="Z29" i="1"/>
  <c r="AA29" i="1"/>
  <c r="AB29" i="1"/>
  <c r="Y30" i="1"/>
  <c r="Z30" i="1"/>
  <c r="AA30" i="1"/>
  <c r="AB30" i="1"/>
  <c r="Y31" i="1"/>
  <c r="Z31" i="1"/>
  <c r="AA31" i="1"/>
  <c r="AB31" i="1"/>
  <c r="Y32" i="1"/>
  <c r="Z32" i="1"/>
  <c r="AA32" i="1"/>
  <c r="AB32" i="1"/>
  <c r="Y33" i="1"/>
  <c r="Z33" i="1"/>
  <c r="AA33" i="1"/>
  <c r="AB33" i="1"/>
  <c r="Y34" i="1"/>
  <c r="Z34" i="1"/>
  <c r="AA34" i="1"/>
  <c r="AB34" i="1"/>
  <c r="Y35" i="1"/>
  <c r="Z35" i="1"/>
  <c r="AA35" i="1"/>
  <c r="AB35" i="1"/>
  <c r="Y36" i="1"/>
  <c r="Z36" i="1"/>
  <c r="AA36" i="1"/>
  <c r="AB36" i="1"/>
  <c r="Y37" i="1"/>
  <c r="Z37" i="1"/>
  <c r="AA37" i="1"/>
  <c r="AB37" i="1"/>
  <c r="Y38" i="1"/>
  <c r="Z38" i="1"/>
  <c r="AA38" i="1"/>
  <c r="AB38" i="1"/>
  <c r="Y39" i="1"/>
  <c r="Z39" i="1"/>
  <c r="AA39" i="1"/>
  <c r="AB39" i="1"/>
  <c r="Y40" i="1"/>
  <c r="Z40" i="1"/>
  <c r="AA40" i="1"/>
  <c r="AB40" i="1"/>
  <c r="Y41" i="1"/>
  <c r="Z41" i="1"/>
  <c r="AA41" i="1"/>
  <c r="AB41" i="1"/>
  <c r="X6" i="1"/>
  <c r="X7" i="1"/>
  <c r="X8" i="1"/>
  <c r="X9" i="1"/>
  <c r="X10" i="1"/>
  <c r="X11" i="1"/>
  <c r="X12" i="1"/>
  <c r="X13" i="1"/>
  <c r="X14" i="1"/>
  <c r="X15" i="1"/>
  <c r="X16" i="1"/>
  <c r="X17" i="1"/>
  <c r="X18" i="1"/>
  <c r="X19" i="1"/>
  <c r="X20" i="1"/>
  <c r="X21" i="1"/>
  <c r="X22" i="1"/>
  <c r="X23" i="1"/>
  <c r="X24" i="1"/>
  <c r="X25" i="1"/>
  <c r="X26" i="1"/>
  <c r="X27" i="1"/>
  <c r="X28" i="1"/>
  <c r="X29" i="1"/>
  <c r="X30" i="1"/>
  <c r="X31" i="1"/>
  <c r="X32" i="1"/>
  <c r="X33" i="1"/>
  <c r="X34" i="1"/>
  <c r="X35" i="1"/>
  <c r="X36" i="1"/>
  <c r="X37" i="1"/>
  <c r="X38" i="1"/>
  <c r="X39" i="1"/>
  <c r="X40" i="1"/>
  <c r="X41" i="1"/>
  <c r="X42" i="1"/>
  <c r="X43" i="1"/>
  <c r="X44" i="1"/>
  <c r="X45" i="1"/>
  <c r="X46" i="1"/>
  <c r="X47" i="1"/>
  <c r="X48" i="1"/>
  <c r="X49" i="1"/>
  <c r="X50" i="1"/>
  <c r="X51" i="1"/>
  <c r="X52" i="1"/>
  <c r="X54" i="1"/>
  <c r="X55" i="1"/>
  <c r="X56" i="1"/>
  <c r="X57" i="1"/>
  <c r="X58" i="1"/>
  <c r="X59" i="1"/>
  <c r="X60" i="1"/>
  <c r="X61" i="1"/>
  <c r="X62" i="1"/>
  <c r="X63" i="1"/>
  <c r="X64" i="1"/>
  <c r="X65" i="1"/>
  <c r="X67" i="1"/>
  <c r="X68" i="1"/>
  <c r="X69" i="1"/>
  <c r="X70" i="1"/>
  <c r="X71" i="1"/>
  <c r="X72" i="1"/>
  <c r="X73" i="1"/>
  <c r="X74" i="1"/>
  <c r="X75" i="1"/>
  <c r="X76" i="1"/>
  <c r="X77" i="1"/>
  <c r="X78" i="1"/>
  <c r="X79" i="1"/>
  <c r="X80" i="1"/>
  <c r="X81" i="1"/>
  <c r="X82" i="1"/>
  <c r="X83" i="1"/>
  <c r="X84" i="1"/>
  <c r="X85" i="1"/>
  <c r="X86" i="1"/>
  <c r="X87" i="1"/>
  <c r="X88" i="1"/>
  <c r="X89" i="1"/>
  <c r="X90" i="1"/>
  <c r="X91" i="1"/>
  <c r="X92" i="1"/>
  <c r="X93" i="1"/>
  <c r="X94" i="1"/>
  <c r="X95" i="1"/>
  <c r="X96" i="1"/>
  <c r="X97" i="1"/>
  <c r="X98" i="1"/>
  <c r="X99" i="1"/>
  <c r="X100" i="1"/>
  <c r="X101" i="1"/>
  <c r="X102" i="1"/>
  <c r="X103" i="1"/>
  <c r="X104" i="1"/>
  <c r="X105" i="1"/>
  <c r="X106" i="1"/>
  <c r="X107" i="1"/>
  <c r="X108" i="1"/>
  <c r="X109" i="1"/>
  <c r="X110" i="1"/>
  <c r="X111" i="1"/>
  <c r="X112" i="1"/>
  <c r="X113" i="1"/>
  <c r="X115" i="1"/>
  <c r="X116" i="1"/>
  <c r="X117" i="1"/>
  <c r="X119" i="1"/>
  <c r="X120" i="1"/>
  <c r="X121" i="1"/>
  <c r="X122" i="1"/>
  <c r="X123" i="1"/>
  <c r="X124" i="1"/>
  <c r="X125" i="1"/>
  <c r="X126" i="1"/>
  <c r="X127" i="1"/>
  <c r="X128" i="1"/>
  <c r="X129" i="1"/>
  <c r="X130" i="1"/>
  <c r="X131" i="1"/>
  <c r="X132" i="1"/>
  <c r="X133" i="1"/>
  <c r="X134" i="1"/>
  <c r="X135" i="1"/>
  <c r="X136" i="1"/>
  <c r="X137" i="1"/>
  <c r="X138" i="1"/>
  <c r="X139" i="1"/>
  <c r="X140" i="1"/>
  <c r="X141" i="1"/>
  <c r="X142" i="1"/>
  <c r="X143" i="1"/>
  <c r="X144" i="1"/>
  <c r="X145" i="1"/>
  <c r="X146" i="1"/>
  <c r="X147" i="1"/>
  <c r="X148" i="1"/>
  <c r="X149" i="1"/>
  <c r="X150" i="1"/>
  <c r="X151" i="1"/>
  <c r="X152" i="1"/>
  <c r="X153" i="1"/>
  <c r="X154" i="1"/>
  <c r="X155" i="1"/>
  <c r="X156" i="1"/>
  <c r="X157" i="1"/>
  <c r="X158" i="1"/>
  <c r="X159" i="1"/>
  <c r="X160" i="1"/>
  <c r="X161" i="1"/>
  <c r="X162" i="1"/>
  <c r="X163" i="1"/>
  <c r="X164" i="1"/>
  <c r="X165" i="1"/>
  <c r="X166" i="1"/>
  <c r="X167" i="1"/>
  <c r="X168" i="1"/>
  <c r="X169" i="1"/>
  <c r="X5" i="1"/>
  <c r="C40" i="5"/>
  <c r="B4" i="10"/>
  <c r="AD157" i="1" l="1"/>
  <c r="AD131" i="1"/>
  <c r="AD123" i="1"/>
  <c r="AD105" i="1"/>
  <c r="AD101" i="1"/>
  <c r="AD97" i="1"/>
  <c r="AD93" i="1"/>
  <c r="AD89" i="1"/>
  <c r="AD85" i="1"/>
  <c r="AD81" i="1"/>
  <c r="AD77" i="1"/>
  <c r="AD39" i="1"/>
  <c r="AD35" i="1"/>
  <c r="AD31" i="1"/>
  <c r="AD27" i="1"/>
  <c r="AD23" i="1"/>
  <c r="AD19" i="1"/>
  <c r="AD15" i="1"/>
  <c r="AD11" i="1"/>
  <c r="AD7" i="1"/>
  <c r="AD138" i="1"/>
  <c r="AD135" i="1"/>
  <c r="AD109" i="1"/>
  <c r="AD165" i="1"/>
  <c r="AD139" i="1"/>
  <c r="AD127" i="1"/>
  <c r="AD113" i="1"/>
  <c r="AD168" i="1"/>
  <c r="AD156" i="1"/>
  <c r="AD144" i="1"/>
  <c r="AD134" i="1"/>
  <c r="AD122" i="1"/>
  <c r="AD112" i="1"/>
  <c r="AD104" i="1"/>
  <c r="AD92" i="1"/>
  <c r="AD84" i="1"/>
  <c r="AD80" i="1"/>
  <c r="AD76" i="1"/>
  <c r="AD68" i="1"/>
  <c r="AD63" i="1"/>
  <c r="AD59" i="1"/>
  <c r="AD55" i="1"/>
  <c r="AD50" i="1"/>
  <c r="AD46" i="1"/>
  <c r="AD42" i="1"/>
  <c r="AD38" i="1"/>
  <c r="AD34" i="1"/>
  <c r="AD30" i="1"/>
  <c r="AD26" i="1"/>
  <c r="AD22" i="1"/>
  <c r="AD18" i="1"/>
  <c r="AD14" i="1"/>
  <c r="AD10" i="1"/>
  <c r="AD6" i="1"/>
  <c r="AD40" i="1"/>
  <c r="AD36" i="1"/>
  <c r="AD32" i="1"/>
  <c r="AD28" i="1"/>
  <c r="AD24" i="1"/>
  <c r="AD20" i="1"/>
  <c r="AD16" i="1"/>
  <c r="AD12" i="1"/>
  <c r="AD8" i="1"/>
  <c r="AD56" i="1"/>
  <c r="AD51" i="1"/>
  <c r="AD47" i="1"/>
  <c r="AD43" i="1"/>
  <c r="AD64" i="1"/>
  <c r="AD62" i="1"/>
  <c r="AD60" i="1"/>
  <c r="AD58" i="1"/>
  <c r="AD75" i="1"/>
  <c r="AD73" i="1"/>
  <c r="AD71" i="1"/>
  <c r="AD69" i="1"/>
  <c r="AD67" i="1"/>
  <c r="AD110" i="1"/>
  <c r="AD106" i="1"/>
  <c r="AD102" i="1"/>
  <c r="AD142" i="1"/>
  <c r="AD140" i="1"/>
  <c r="AD169" i="1"/>
  <c r="AD167" i="1"/>
  <c r="AD163" i="1"/>
  <c r="AD161" i="1"/>
  <c r="AD159" i="1"/>
  <c r="AD155" i="1"/>
  <c r="AD153" i="1"/>
  <c r="AD151" i="1"/>
  <c r="AD164" i="1"/>
  <c r="AD152" i="1"/>
  <c r="AD126" i="1"/>
  <c r="AD117" i="1"/>
  <c r="AD108" i="1"/>
  <c r="AD96" i="1"/>
  <c r="AD88" i="1"/>
  <c r="AD72" i="1"/>
  <c r="AD160" i="1"/>
  <c r="AD148" i="1"/>
  <c r="AD130" i="1"/>
  <c r="AD100" i="1"/>
  <c r="AD94" i="1"/>
  <c r="AD90" i="1"/>
  <c r="AD82" i="1"/>
  <c r="AD132" i="1"/>
  <c r="AD124" i="1"/>
  <c r="AD149" i="1"/>
  <c r="AD145" i="1"/>
  <c r="AD147" i="1"/>
  <c r="AD143" i="1"/>
  <c r="AD141" i="1"/>
  <c r="AD137" i="1"/>
  <c r="AD133" i="1"/>
  <c r="AD129" i="1"/>
  <c r="AD125" i="1"/>
  <c r="AD121" i="1"/>
  <c r="AD116" i="1"/>
  <c r="AD111" i="1"/>
  <c r="AD107" i="1"/>
  <c r="AD103" i="1"/>
  <c r="AD99" i="1"/>
  <c r="AD95" i="1"/>
  <c r="AD91" i="1"/>
  <c r="AD87" i="1"/>
  <c r="AD83" i="1"/>
  <c r="AD79" i="1"/>
  <c r="AD54" i="1"/>
  <c r="AD49" i="1"/>
  <c r="AD45" i="1"/>
  <c r="AD41" i="1"/>
  <c r="AD37" i="1"/>
  <c r="AD33" i="1"/>
  <c r="AD29" i="1"/>
  <c r="AD25" i="1"/>
  <c r="AD21" i="1"/>
  <c r="AD17" i="1"/>
  <c r="AD13" i="1"/>
  <c r="AD9" i="1"/>
  <c r="AD66" i="1"/>
  <c r="AE66" i="1" s="1"/>
  <c r="AD98" i="1"/>
  <c r="AD86" i="1"/>
  <c r="AD78" i="1"/>
  <c r="AD119" i="1"/>
  <c r="AD136" i="1"/>
  <c r="AD128" i="1"/>
  <c r="AD5" i="1"/>
  <c r="AD166" i="1"/>
  <c r="AD162" i="1"/>
  <c r="AD158" i="1"/>
  <c r="AD154" i="1"/>
  <c r="AD150" i="1"/>
  <c r="AD146" i="1"/>
  <c r="AD120" i="1"/>
  <c r="AE120" i="1" s="1"/>
  <c r="AD115" i="1"/>
  <c r="AD74" i="1"/>
  <c r="AD70" i="1"/>
  <c r="AD65" i="1"/>
  <c r="AD61" i="1"/>
  <c r="AD57" i="1"/>
  <c r="AD52" i="1"/>
  <c r="AD48" i="1"/>
  <c r="AD44" i="1"/>
  <c r="AD170" i="1"/>
  <c r="D10" i="14" l="1"/>
  <c r="E10" i="14" s="1"/>
  <c r="D15" i="14"/>
  <c r="E15" i="14" s="1"/>
  <c r="AE42" i="1"/>
  <c r="AE76" i="1"/>
  <c r="AE151" i="1"/>
  <c r="D19" i="14" s="1"/>
  <c r="E19" i="14" s="1"/>
  <c r="AE67" i="1"/>
  <c r="AE144" i="1"/>
  <c r="D18" i="14" s="1"/>
  <c r="AE102" i="1"/>
  <c r="AE57" i="1"/>
  <c r="AE138" i="1"/>
  <c r="AE121" i="1"/>
  <c r="AE115" i="1"/>
  <c r="AE5" i="1"/>
  <c r="D7" i="14" s="1"/>
  <c r="D11" i="14" l="1"/>
  <c r="E11" i="14" s="1"/>
  <c r="D17" i="14"/>
  <c r="E17" i="14" s="1"/>
  <c r="D9" i="14"/>
  <c r="E9" i="14" s="1"/>
  <c r="D14" i="14"/>
  <c r="E14" i="14" s="1"/>
  <c r="D13" i="14"/>
  <c r="E13" i="14" s="1"/>
  <c r="D12" i="14"/>
  <c r="E12" i="14" s="1"/>
  <c r="D16" i="14"/>
  <c r="E16" i="14" s="1"/>
  <c r="D8" i="14"/>
  <c r="E8" i="14" s="1"/>
  <c r="E18" i="14"/>
  <c r="AE172" i="1"/>
  <c r="A4" i="10" s="1"/>
  <c r="E7" i="14"/>
  <c r="AE171" i="1"/>
</calcChain>
</file>

<file path=xl/sharedStrings.xml><?xml version="1.0" encoding="utf-8"?>
<sst xmlns="http://schemas.openxmlformats.org/spreadsheetml/2006/main" count="652" uniqueCount="614">
  <si>
    <t>F</t>
  </si>
  <si>
    <t>NO.</t>
  </si>
  <si>
    <t>Misión, visión y valores</t>
  </si>
  <si>
    <t>Gestión empresarial</t>
  </si>
  <si>
    <t>Manuales de organización, políticas y procedimientos</t>
  </si>
  <si>
    <t>Comunicación, transparencia y rendición de cuentas</t>
  </si>
  <si>
    <t>Medidas anticorrupción</t>
  </si>
  <si>
    <t>EVIDENCIAS</t>
  </si>
  <si>
    <t>NE</t>
  </si>
  <si>
    <t>DO</t>
  </si>
  <si>
    <t>DP</t>
  </si>
  <si>
    <t>DI</t>
  </si>
  <si>
    <t>MR</t>
  </si>
  <si>
    <t>Sistema Nacional de Certificación Turística</t>
  </si>
  <si>
    <t>VALOR EVIDENCIAS</t>
  </si>
  <si>
    <t>PUNTOS OBTENIDOS</t>
  </si>
  <si>
    <t>TOTAL</t>
  </si>
  <si>
    <t>SUMATORIA</t>
  </si>
  <si>
    <t>DERECHOS HUMANOS DE LOS TRABAJADORES</t>
  </si>
  <si>
    <t>NIVEL DE MADUREZ</t>
  </si>
  <si>
    <t>REQUISITOS</t>
  </si>
  <si>
    <t>CRITERIOS DE EVALUACIÓN</t>
  </si>
  <si>
    <t>SUBFACTORES</t>
  </si>
  <si>
    <t>Respeto a los derechos humanos</t>
  </si>
  <si>
    <t>No discriminación y atención a grupos vulnerables</t>
  </si>
  <si>
    <t>Equidad de género</t>
  </si>
  <si>
    <t>Inclusión y accesibilidad de personas con discapacidad</t>
  </si>
  <si>
    <t>Derecho de asociación</t>
  </si>
  <si>
    <t>Respeto al derecho laboral de los trabajadores</t>
  </si>
  <si>
    <t>Protección civil</t>
  </si>
  <si>
    <t>Desarrollo humano y formación del personal</t>
  </si>
  <si>
    <t>Inversión y rendimientos justos</t>
  </si>
  <si>
    <t>Selección, contratación y pago a proveedores</t>
  </si>
  <si>
    <t>Calidad de la proveeduría y alineamiento a la Responsabilidad Social</t>
  </si>
  <si>
    <t>Desarrollo de proveedores</t>
  </si>
  <si>
    <t>Protección de la salud y la seguridad de los consumidores</t>
  </si>
  <si>
    <t>Atención y satisfacción del cliente</t>
  </si>
  <si>
    <t>Resolución de quejas y controversias</t>
  </si>
  <si>
    <t>Mercadotecnia y publicidad responsable y transparente</t>
  </si>
  <si>
    <t>Protección y privacidad de los datos de los consumidores</t>
  </si>
  <si>
    <t>Competencia justa y honesta</t>
  </si>
  <si>
    <t>Uso sustentable de recursos naturales</t>
  </si>
  <si>
    <t>1.1.1</t>
  </si>
  <si>
    <t>1.2.1</t>
  </si>
  <si>
    <t>1.3.1</t>
  </si>
  <si>
    <t>1.3.2</t>
  </si>
  <si>
    <t>1.4.1</t>
  </si>
  <si>
    <t>1.5.2</t>
  </si>
  <si>
    <t>1.5.3</t>
  </si>
  <si>
    <t>2.1.1</t>
  </si>
  <si>
    <t>2.2.1</t>
  </si>
  <si>
    <t>2.3.1</t>
  </si>
  <si>
    <t>2.4.1</t>
  </si>
  <si>
    <t>REFERENTES / EQUIVALENCIAS</t>
  </si>
  <si>
    <t>REFERENTE / EQUIVALENCIA</t>
  </si>
  <si>
    <r>
      <rPr>
        <b/>
        <sz val="11"/>
        <color theme="1"/>
        <rFont val="Soberana Sans Light"/>
        <family val="3"/>
      </rPr>
      <t>Distintivo M I</t>
    </r>
    <r>
      <rPr>
        <sz val="11"/>
        <color theme="1"/>
        <rFont val="Soberana Sans Light"/>
        <family val="3"/>
      </rPr>
      <t>. Programa de Calidad Moderniza. Sistema de gestión M. SECTUR</t>
    </r>
  </si>
  <si>
    <r>
      <rPr>
        <b/>
        <sz val="11"/>
        <color theme="1"/>
        <rFont val="Soberana Sans Light"/>
        <family val="3"/>
      </rPr>
      <t>Distintivo MII.</t>
    </r>
    <r>
      <rPr>
        <sz val="11"/>
        <color theme="1"/>
        <rFont val="Soberana Sans Light"/>
        <family val="3"/>
      </rPr>
      <t xml:space="preserve"> Programa Moderniza Especializada (M II) SECTUR</t>
    </r>
  </si>
  <si>
    <r>
      <rPr>
        <b/>
        <sz val="11"/>
        <color theme="1"/>
        <rFont val="Soberana Sans Light"/>
        <family val="3"/>
      </rPr>
      <t>Sello de Calidad “Punto Limpio”.</t>
    </r>
    <r>
      <rPr>
        <sz val="11"/>
        <color theme="1"/>
        <rFont val="Soberana Sans Light"/>
        <family val="3"/>
      </rPr>
      <t xml:space="preserve"> SECTUR, Programa Nacional para las Buenas Prácticas para la Calidad Higiénica de las MIPYMES Turísticas Punto Limpio. SECTUR</t>
    </r>
  </si>
  <si>
    <r>
      <rPr>
        <b/>
        <sz val="11"/>
        <color theme="1"/>
        <rFont val="Soberana Sans Light"/>
        <family val="3"/>
      </rPr>
      <t>Distintivo S.</t>
    </r>
    <r>
      <rPr>
        <sz val="11"/>
        <color theme="1"/>
        <rFont val="Soberana Sans Light"/>
        <family val="3"/>
      </rPr>
      <t xml:space="preserve"> Programa de Buenas Prácticas de Sustentabilidad. SECTUR</t>
    </r>
  </si>
  <si>
    <r>
      <rPr>
        <b/>
        <sz val="11"/>
        <color theme="1"/>
        <rFont val="Soberana Sans Light"/>
        <family val="3"/>
      </rPr>
      <t>Distintivo Empresa Incluyente “Gilberto Rincón Gallardo”.</t>
    </r>
    <r>
      <rPr>
        <sz val="11"/>
        <color theme="1"/>
        <rFont val="Soberana Sans Light"/>
        <family val="3"/>
      </rPr>
      <t xml:space="preserve"> STPS</t>
    </r>
  </si>
  <si>
    <t>Referentes</t>
  </si>
  <si>
    <t>Instrucciones de Llenado</t>
  </si>
  <si>
    <t>Abreviaturas</t>
  </si>
  <si>
    <t xml:space="preserve">Sistema Nacional de Certificación Turística </t>
  </si>
  <si>
    <t>Factor</t>
  </si>
  <si>
    <t>F:</t>
  </si>
  <si>
    <t>SNCT:</t>
  </si>
  <si>
    <t>Grado de Cumplimiento / Evidencias</t>
  </si>
  <si>
    <t>TOTAL DE REFERENTES / EQUIVALENCIAS</t>
  </si>
  <si>
    <t>1,751 a 2,000</t>
  </si>
  <si>
    <t>DIAMANTE</t>
  </si>
  <si>
    <t>1,501 a 1,750</t>
  </si>
  <si>
    <t>PLATINO</t>
  </si>
  <si>
    <t>1,251 a 1,500</t>
  </si>
  <si>
    <t>ORO</t>
  </si>
  <si>
    <t>1,001 a 1,250</t>
  </si>
  <si>
    <t>PLATA</t>
  </si>
  <si>
    <t>BRONCE</t>
  </si>
  <si>
    <t>700 a 1,000</t>
  </si>
  <si>
    <r>
      <rPr>
        <sz val="9"/>
        <color theme="5" tint="-0.249977111117893"/>
        <rFont val="Soberana Sans Light"/>
        <family val="3"/>
      </rPr>
      <t xml:space="preserve">700 a 1,000 - BRONCE   -   </t>
    </r>
    <r>
      <rPr>
        <sz val="9"/>
        <color theme="0" tint="-0.34998626667073579"/>
        <rFont val="Soberana Sans Light"/>
        <family val="3"/>
      </rPr>
      <t xml:space="preserve">1,001 a 1,250 PLATA  </t>
    </r>
    <r>
      <rPr>
        <sz val="9"/>
        <color theme="7" tint="-0.249977111117893"/>
        <rFont val="Soberana Sans Light"/>
        <family val="3"/>
      </rPr>
      <t xml:space="preserve"> -   1,251 a 1,500 ORO   -   </t>
    </r>
    <r>
      <rPr>
        <sz val="9"/>
        <color theme="1" tint="0.499984740745262"/>
        <rFont val="Soberana Sans Light"/>
        <family val="3"/>
      </rPr>
      <t>1,501 a 1,750 PLATINO</t>
    </r>
    <r>
      <rPr>
        <sz val="9"/>
        <color theme="7" tint="-0.249977111117893"/>
        <rFont val="Soberana Sans Light"/>
        <family val="3"/>
      </rPr>
      <t xml:space="preserve">   -  </t>
    </r>
    <r>
      <rPr>
        <sz val="9"/>
        <color theme="4" tint="0.39997558519241921"/>
        <rFont val="Soberana Sans Light"/>
        <family val="3"/>
      </rPr>
      <t xml:space="preserve"> 1,751 a 2,000 DIAMANTE</t>
    </r>
  </si>
  <si>
    <t>Comentarios</t>
  </si>
  <si>
    <t>DUDAS, PREGUNTAS O COMENTARIOS</t>
  </si>
  <si>
    <t>Diagnostico</t>
  </si>
  <si>
    <t>Su diagnostico inicial indica que su establecimiento obtuvo</t>
  </si>
  <si>
    <t>PUNTOS</t>
  </si>
  <si>
    <t xml:space="preserve"> ALCANZO EL NIVEL DE MADUREZ</t>
  </si>
  <si>
    <t>1.3.3</t>
  </si>
  <si>
    <r>
      <rPr>
        <b/>
        <sz val="11"/>
        <color theme="1"/>
        <rFont val="Soberana Sans Light"/>
        <family val="3"/>
      </rPr>
      <t xml:space="preserve">NMX-AA-162-SCFI-2012
</t>
    </r>
    <r>
      <rPr>
        <sz val="11"/>
        <color theme="1"/>
        <rFont val="Soberana Sans Light"/>
        <family val="3"/>
      </rPr>
      <t>Auditoría ambiental – metodología para  realizar auditorías y diagnósticos, ambientales y verificaciones de cumplimiento del plan de acción - determinación del nivel de desempeño ambiental de una empresa - evaluación del desempeño de auditores ambientales.</t>
    </r>
  </si>
  <si>
    <r>
      <rPr>
        <b/>
        <sz val="11"/>
        <color theme="1"/>
        <rFont val="Soberana Sans Light"/>
        <family val="3"/>
      </rPr>
      <t xml:space="preserve">NMX-AA-163-SCFI-2012 
</t>
    </r>
    <r>
      <rPr>
        <sz val="11"/>
        <color theme="1"/>
        <rFont val="Soberana Sans Light"/>
        <family val="3"/>
      </rPr>
      <t>Auditoría ambiental - procedimiento y requisitos para elaborar un reporte de desempeño ambiental de las empresas.</t>
    </r>
  </si>
  <si>
    <r>
      <rPr>
        <b/>
        <sz val="11"/>
        <color theme="1"/>
        <rFont val="Soberana Sans Light"/>
        <family val="3"/>
      </rPr>
      <t xml:space="preserve">NMX-CC-10001-INMC-2012
ISO 10001:2007
</t>
    </r>
    <r>
      <rPr>
        <sz val="11"/>
        <color theme="1"/>
        <rFont val="Soberana Sans Light"/>
        <family val="3"/>
      </rPr>
      <t>Gestión de la calidad - Satisfacción del cliente - Directrices para los códigos de conducta de las organizaciones.</t>
    </r>
  </si>
  <si>
    <r>
      <rPr>
        <b/>
        <sz val="11"/>
        <color theme="1"/>
        <rFont val="Soberana Sans Light"/>
        <family val="3"/>
      </rPr>
      <t xml:space="preserve">NMX-CC-10003-INMC-2012
ISO 10003:2007
</t>
    </r>
    <r>
      <rPr>
        <sz val="11"/>
        <color theme="1"/>
        <rFont val="Soberana Sans Light"/>
        <family val="3"/>
      </rPr>
      <t>Gestión de la calidad - Satisfacción del cliente - Directrices para la resolución de conflictos externa a las organizaciones.</t>
    </r>
  </si>
  <si>
    <r>
      <rPr>
        <b/>
        <sz val="11"/>
        <color theme="1"/>
        <rFont val="Soberana Sans Light"/>
        <family val="3"/>
      </rPr>
      <t xml:space="preserve">NMX-CC-9004-IMNC-2009
ISO 9004:2009 COPANT/ISO 9004:2009
</t>
    </r>
    <r>
      <rPr>
        <sz val="11"/>
        <color theme="1"/>
        <rFont val="Soberana Sans Light"/>
        <family val="3"/>
      </rPr>
      <t>Gestión para el éxito sostenido de una organización –Enfoque de gestión de la calidad.</t>
    </r>
  </si>
  <si>
    <t>*Marcar con x en la casilla que corresponda</t>
  </si>
  <si>
    <t>Subsector Alimentos y Bebidas</t>
  </si>
  <si>
    <t>No.</t>
  </si>
  <si>
    <t>Trámite</t>
  </si>
  <si>
    <t>Descripción</t>
  </si>
  <si>
    <t>LEY DE DESARROLLO URBANO (LOCAL) - USOS DE SUELO</t>
  </si>
  <si>
    <t>Certificación de zonificación de usos del suelo permitidos.</t>
  </si>
  <si>
    <t>Permite operar el giro autorizado en los programas de uso de suelo.</t>
  </si>
  <si>
    <t>Certificado de acreditación de uso del suelo por derechos adquiridos.</t>
  </si>
  <si>
    <t>Reconoce los derechos adquiridos de uso del suelo que tienen los propietarios o poseedores de un inmueble.</t>
  </si>
  <si>
    <t>LEY DE ESTABLECIMIENTOS MERCANTILES (LOCAL)</t>
  </si>
  <si>
    <t>Vía Internet, a través de SI@PEM, solicitud de Aviso para apertura de establecimiento con venta de alimentos preparados acompañados de cerveza y vino de mesa (sin licores)  giro de “bajo impacto”.</t>
  </si>
  <si>
    <t>Vía Internet solicitud, a través de SI@PEM, de Permiso para la colocación de enseres o instalaciones desmontables en la vía pública, contiguos a restaurantes y cafeterías.</t>
  </si>
  <si>
    <t>Documento que autoriza extender el área de servicio a la vía pública contigua al establecimiento, mediante colocación de enseres o instalaciones desmontables.</t>
  </si>
  <si>
    <t>Vía Internet solicitud, a través de SI@PEM, de Permiso para la apertura de Restaurante con venta de bebida alcohólica considerado giro de impacto vecinal.</t>
  </si>
  <si>
    <t xml:space="preserve">Trámite que realiza la persona física o moral a través del Sistema, a fin de obtener la autorización para operar establecimientos mercantiles, con giros, considerados por la Ley de Establecimientos Mercantiles de Impacto Vecinal. Se autoriza a  Restaurantes la venta de alimentos preparados con venta de bebida alcohólica, considerándolos giros de Impacto Vecinal, en un horario de 09:00 a 02:00 hrs.  </t>
  </si>
  <si>
    <t>Seguro de Responsabilidad Civil.</t>
  </si>
  <si>
    <t>Otorga protección al asegurado si un tercero le exigiere indemnización por daños y perjuicios a consecuencia de un acontecimiento que, produciéndose durante la vigencia del seguro, ocasione la muerte, lesión o menoscabo de la salud de la persona (daños personales) o el deterioro o destrucción de sus bienes (daños materiales).</t>
  </si>
  <si>
    <t>Para operar un establecimiento  cuyo giro no requiera permiso de funcionamiento.
Los giros de bajo impacto que cuenten con una superficie menor de 80 mts2 podrán vender alimentos preparados acompañados de cerveza y vino de mesa durante el horario de 12 a 17 hrs.</t>
  </si>
  <si>
    <t>LEY AMBIENTAL (FEDERAL Y LOCAL)</t>
  </si>
  <si>
    <t>Licencia Ambiental Única</t>
  </si>
  <si>
    <t>Para establecimientos que tengan hasta diez empleados y venta de bebidas alcohólicas.
Obliga a quienes generen:
1. Descarga de aguas residuales. (Trampa de grasa.)
2.     Emisión de ruido. 
2. Emisión de contaminantes a la atmosfera.
3. Residuos Sólidos. (Basura)</t>
  </si>
  <si>
    <t>LEY GENERAL DE PROTECCION CIVIL Y SU REGLAMENTO (FEDERAL Y LOCAL)</t>
  </si>
  <si>
    <t>Visto bueno de seguridad y operación.</t>
  </si>
  <si>
    <t>Un perito registrado ante la autoridad competente manifiesta que las instalaciones de un establecimiento reúnen las condiciones de seguridad para su operación y funcionamiento. Para inmuebles recién construidos, de alto riesgo o que tengan una ocupación de más de 50 personas.</t>
  </si>
  <si>
    <t>Programa interno de protección civil.</t>
  </si>
  <si>
    <t>Para Restaurantes que tengan una superficie mayor a 80m2 y/o un aforo de 50 personas entre empleados y clientes. El programa está autorizado por la autoridad competente.  (Es indispensable tener el seguro de responsabilidad civil.)</t>
  </si>
  <si>
    <t>Medidas de seguridad.</t>
  </si>
  <si>
    <t xml:space="preserve">Cuando no requiera de un programa interno de protección civil, por tener un aforo menor a 50 personas, deberá tener las siguientes medidas de seguridad:
a) Extintores contra incendios con carga vigente a razón de uno por cada 50 metros cuadrados;
b) Realizar un simulacro trimestral;
c) Colocar en un lugar visible los teléfonos de las autoridades de seguridad pública, protección civil y bomberos;
d) Colocar en un lugar visible, señalización de acciones a seguir en lo referente a  sismos e incendios.
</t>
  </si>
  <si>
    <t>Pago de cuota a la Sociedad de Autores y Compositores de Música.</t>
  </si>
  <si>
    <t>Pago de regalías por el uso de la música.</t>
  </si>
  <si>
    <t>Registro de marca del nombre comercial y logotipo ante  el IMPI.</t>
  </si>
  <si>
    <t>Para la protección del nombre comercial.</t>
  </si>
  <si>
    <t>LEY FEDERAL DE DERECHOS DE AUTOR Y PROPIEDAD INTELECTUAL</t>
  </si>
  <si>
    <t>Inscripción al Sistema de Información Empresarial Mexicano. (SIEM).</t>
  </si>
  <si>
    <t>Ante la Secretaría de Economía para acceder a información de proveedores y clientes potenciales, obtener información sobre los programas de apoyo financiero a empresas.</t>
  </si>
  <si>
    <t>LEY DE CÁMARAS EMPRESARIALES Y SUS CONFEDERACIONES (FEDERAL)</t>
  </si>
  <si>
    <t>LEY GENERAL DE SALUD (FEDERAL Y LOCAL)</t>
  </si>
  <si>
    <t>Aviso de Funcionamiento a la Secretaria de Salud.</t>
  </si>
  <si>
    <t>Trámite por el cual se da aviso a la Secretaria de Salud de la entidad del comienzo de actividades.</t>
  </si>
  <si>
    <t>Norma Oficial Mexicana 142-SSA1-1995 Bienes y Servicios. Bebidas Alcohólicas. Especificaciones Sanitarias. Etiquetado Sanitario y Comercial.</t>
  </si>
  <si>
    <t>Establece las especificaciones sanitarias y disposiciones de etiquetado sanitario y comercial de las bebidas alcohólicas que se comercialicen en el territorio nacional.</t>
  </si>
  <si>
    <t>Norma Oficial Mexicana NOM-251-SSA1-2009, Prácticas de higiene para el proceso de alimentos, bebidas o suplementos alimenticios.</t>
  </si>
  <si>
    <t>Establece los requisitos mínimos de buenas prácticas de higiene que deben observarse en el proceso de alimentos, bebidas o suplementos alimenticios y sus materias primas a fin de evitar su contaminación a lo largo de su proceso.</t>
  </si>
  <si>
    <t>LEY  DEL SEGURO SOCIAL (IMSS)</t>
  </si>
  <si>
    <t>Inscripción del registro empresarial ante el Instituto Mexicano del Seguro Social.</t>
  </si>
  <si>
    <t>Registro de la empresa en la base de datos empresarial del IMSS. Dentro de un plazo no mayor de 5 días de inicio de las actividades/ pago de cuota patronal.</t>
  </si>
  <si>
    <t>CÓDIGO FISCAL DE LA FEDERACIÓN  (FEDERAL)</t>
  </si>
  <si>
    <t>Alta en Secretaria de Hacienda y Crédito Público.</t>
  </si>
  <si>
    <t>Aviso a la SHCP al iniciar actividades como contribuyente dependiendo el régimen fiscal elegido.</t>
  </si>
  <si>
    <t>NORMAS OFICIALES MEXICANAS (NOM´S) EN SEGURIDAD Y SALUD EN EL TRABAJO STPS</t>
  </si>
  <si>
    <t>NOM-001-STPS-2008</t>
  </si>
  <si>
    <t>Edificios, locales, instalaciones y áreas en los centros de trabajo - Condiciones de seguridad.</t>
  </si>
  <si>
    <t>NOM-002-STPS-2010</t>
  </si>
  <si>
    <t>Condiciones de seguridad-Prevención y protección contra incendios en los centros de trabajo.</t>
  </si>
  <si>
    <t>NOM-006-STPS-2000</t>
  </si>
  <si>
    <t>Manejo y almacenamiento de materiales – Condiciones y procedimientos de seguridad</t>
  </si>
  <si>
    <t>NOM-011-STPS-2001</t>
  </si>
  <si>
    <t>Condiciones de seguridad e higiene en los centros de trabajo donde se genere ruido.</t>
  </si>
  <si>
    <t>NOM-013-STPS-1993</t>
  </si>
  <si>
    <t xml:space="preserve">Relativa a las condiciones de seguridad e higiene en los centros de trabajo donde se generen radiaciones electromagnéticas no ionizantes. </t>
  </si>
  <si>
    <t>NOM-017-STPS-2008</t>
  </si>
  <si>
    <t xml:space="preserve">Equipo de protección personal-Selección, uso y manejo en los centros de trabajo. </t>
  </si>
  <si>
    <t>NOM-019-STPS-2011</t>
  </si>
  <si>
    <t>Constitución, Integración, Organización y Funcionamiento de las Comisiones de Seguridad e Higiene.</t>
  </si>
  <si>
    <t>NOM-020-STPS-2011</t>
  </si>
  <si>
    <t>Recipientes sujetos a presión, recipientes criogénicos y generadores de vapor o calderas - Funcionamiento - Condiciones de Seguridad.</t>
  </si>
  <si>
    <t>NOM-021-STPS-1994</t>
  </si>
  <si>
    <t>Relativa a los requerimientos y características de los informes de los riesgos de trabajo que ocurran, para integrar las estadísticas.</t>
  </si>
  <si>
    <t>NOM-022-STPS-2008</t>
  </si>
  <si>
    <t>Electricidad estática en los centros de trabajo
- Condiciones de Seguridad e Higiene</t>
  </si>
  <si>
    <t>NOM-025-STPS-2008</t>
  </si>
  <si>
    <t>Condiciones de iluminación en los centros de trabajo.</t>
  </si>
  <si>
    <t>NOM-026-STPS-2008</t>
  </si>
  <si>
    <t>Colores y señales de seguridad e higiene e identificación de riesgos por fluidos conducidos en tubería.</t>
  </si>
  <si>
    <t>CONDICIONES DE SEGURIDAD Y SALUD EN LOS CENTROS DE TRABAJO STPS (FEDERAL)</t>
  </si>
  <si>
    <t>NOM-029-STPS-2011</t>
  </si>
  <si>
    <t>Mantenimiento de las instalaciones eléctricas en los centros de trabajo - Condiciones de Seguridad</t>
  </si>
  <si>
    <t>NOM-030-STPS-2009</t>
  </si>
  <si>
    <t>Servicios preventivos de seguridad y salud en el trabajo-funciones y actividades.</t>
  </si>
  <si>
    <t>Cuenta con multas u observaciones pendientes de inspecciones realizadas</t>
  </si>
  <si>
    <t>OTROS</t>
  </si>
  <si>
    <t>GOBERNANZA DE LA ORGANIZACIÓN     (ADMINISTRACIÓN ESTRATÉGICA)</t>
  </si>
  <si>
    <t xml:space="preserve">  La  empresa cuenta con Misión, Visión y Valores, asociados a la Calidad, la Responsabilidad Social Empresarial (RSE) y la Sustentabilidad.</t>
  </si>
  <si>
    <t>Cuenta con Misión y Visión</t>
  </si>
  <si>
    <t>Cuenta con Valores.</t>
  </si>
  <si>
    <t>Código de ética o de conducta</t>
  </si>
  <si>
    <t xml:space="preserve">  Cuenta con un código de ética o de conducta que establece los principios, valores y acciones éticas buscadas por la empresa, asociados a la Calidad, la Responsabilidad Social Empresarial (RSE) y la Sustentabilidad.</t>
  </si>
  <si>
    <t>Cuenta con un Código de ética o de conducta.</t>
  </si>
  <si>
    <t xml:space="preserve">  Cuenta con un Plan de Negocio o Estratégico.</t>
  </si>
  <si>
    <t>Cuenta con un Plan de Negocio o Estratégico.</t>
  </si>
  <si>
    <t>Iincluye objetivos, metas y responsables de llevarlos a cabo en la empresa.</t>
  </si>
  <si>
    <t>Incluye la definición y segmentación de clientes objetivo.</t>
  </si>
  <si>
    <t>Incluye la identificación y características de la competencia.</t>
  </si>
  <si>
    <t>Incluye la identificación de fortalezas y limitaciones a través de un análisis FODA</t>
  </si>
  <si>
    <t>Evalúa sistemáticamente el clima laboral.</t>
  </si>
  <si>
    <t>Establece un plan de acción para la mejora del clima laboral.</t>
  </si>
  <si>
    <t>Evalúa sistemáticamente el nivel de liderazgo.</t>
  </si>
  <si>
    <t>Establece un plan de acción para la mejora del nivel de liderazgo.</t>
  </si>
  <si>
    <t>Cuenta con un consejo de administración o directivo que opera formalmente.</t>
  </si>
  <si>
    <t>Las normas y procedimientos, incluyen el trato equitativo de todos los accionistas, el acceso a la información y a la capacidad de ejercer sus derechos.</t>
  </si>
  <si>
    <t>La estructura u organigrama del consejo incluye  comités o responsables de políticas y acciones relacionadas con las cuestiones éticas y sociales de la empresa.</t>
  </si>
  <si>
    <t>Opera con normas y procedimientos formales.</t>
  </si>
  <si>
    <t>La empresa está registrada ante una Cámara, Asociación o agrupación certificada del subsector  para fortalecer su operación.</t>
  </si>
  <si>
    <t>Cuenta con un registro vigente y participa en reuniones.</t>
  </si>
  <si>
    <t>Lleva a cabo un intercambio de experiencias de mejores prácticas (benchmarking) con empresas del mismo giro para fortalecer la calidad del servicio que se presta.</t>
  </si>
  <si>
    <t>Cuenta con un Manual de organización, que incluye la estructura organizacional del negocio y la descripción de funciones.</t>
  </si>
  <si>
    <t xml:space="preserve">Cuenta con manual de organización. </t>
  </si>
  <si>
    <t>Cuenta con un organigrama que incluye un comité de RSE.</t>
  </si>
  <si>
    <t>Existe un método para realizar revisiones gerenciales y ejecutivas.</t>
  </si>
  <si>
    <t>Cuenta con manuales de procedimientos de las principales áreas de la empresa.</t>
  </si>
  <si>
    <t>Cuenta con un manual de procedimientos administrativos.</t>
  </si>
  <si>
    <t>Cuenta con un manual de procedimientos de ventas.</t>
  </si>
  <si>
    <t>Cuenta con un manual de procedimientos de recursos humanos que incluye  un Catálogo de puestos con competencias, funciones y responsabilidades.</t>
  </si>
  <si>
    <t>Cuenta con un manual de procedimientos para la adquisición de bienes y servicios.</t>
  </si>
  <si>
    <t>1.4.2</t>
  </si>
  <si>
    <t>Cuenta con un manual y políticas de  RSE</t>
  </si>
  <si>
    <t>Cuenta con un manual de RSE.</t>
  </si>
  <si>
    <t>Lleva a cabo un monitoreo de adecuación entre los valores declarados y su correspondencia en las prácticas cotidianas, en todos los niveles jerárquicos.</t>
  </si>
  <si>
    <t>Cuenta con un programa de RSE implementado en la organización.</t>
  </si>
  <si>
    <t>1.4.3</t>
  </si>
  <si>
    <t>Cuenta con procesos de comunicación interna y externa apropiados y formales.</t>
  </si>
  <si>
    <t>Cuenta con procesos o sistemas de comunicación e información formales internos y externos.</t>
  </si>
  <si>
    <t>Se informa al personal los planes, programas, objetivos, metas y políticas del negocio.</t>
  </si>
  <si>
    <t>Se informa al personal los resultados de la empresa.</t>
  </si>
  <si>
    <t>Cuenta la organización con programas y procesos para involucrar a los colaboradores en las decisiones de la gerencia, tales como cambios importantes en las operaciones de la organización (por ejemplo, reestructuración), así como también en las operaciones diarias.</t>
  </si>
  <si>
    <t>Cuenta con un buzón de quejas físico y/o electrónico.</t>
  </si>
  <si>
    <t>Lleva a cabo auditorias y/o revisiones a los procedimientos y operaciones de la empresa.</t>
  </si>
  <si>
    <t>Lleva a cabo auditorias contables.</t>
  </si>
  <si>
    <t>Lleva a cabo auditorias administrativas.</t>
  </si>
  <si>
    <t>Lleva a cabo programas regulares de auditoría y evaluación en materia ética, valores y RSE.</t>
  </si>
  <si>
    <t>Cuenta con políticas que promueven la adopción de medidas anticorrupción y que prohíban prácticas ilegales.</t>
  </si>
  <si>
    <t>Prohíbe expresamente la utilización de prácticas ilegales, tales como: corrupción, soborno, cohecho,  extorsión, doble contabilidad,  para obtener ventajas económicas.</t>
  </si>
  <si>
    <t>Alienta a los empleados, socios, clientes y proveedores a que informen sobre violaciones de las políticas de la organización y tratamientos inmorales o injustos adoptando mecanismos que permitan ofrecer información y hacer un seguimiento de la acción, sin miedo a represalias.</t>
  </si>
  <si>
    <t>1.5.5</t>
  </si>
  <si>
    <t>Promueve la igualdad de oportunidades, el respeto de los derechos humanos de todos sus trabajadores y la participación social.</t>
  </si>
  <si>
    <t>Implementa políticas que promueven la igualdad de oportunidades en todos sus ámbitos y respeta los derechos humanos de todos sus trabajadores.</t>
  </si>
  <si>
    <t>Se evitan pruebas de embarazo, VIH, etc. al momento de la contratación.</t>
  </si>
  <si>
    <t xml:space="preserve">Se establece explícitamente la prohibición de cualquier tipo de acoso. </t>
  </si>
  <si>
    <t>Cuenta con mecanismos para reportar situaciones de acoso sin temor a represalias.</t>
  </si>
  <si>
    <t>Los contratos de trabajo son lo suficientemente claros sobre los derechos y obligaciones de los colaboradores.</t>
  </si>
  <si>
    <t>No contrata personal de forma ilegal o por debajo de las condiciones mínimas, u otro tipo de acciones que vayan en contra del respeto humano del colaborador dictadas por la legislación nacional.</t>
  </si>
  <si>
    <t>Lleva a cabo la organización actividades sociales en las cuales participen los colaboradores y sus familias.</t>
  </si>
  <si>
    <t>Promueve la no discriminación y la atención de grupos vulnerables: prohibición del trabajo infantil, la igualdad de los trabajadores sin ningún distingo, y jornadas de trabajo flexibles.</t>
  </si>
  <si>
    <t>Cuenta con políticas que prohíben el trabajo infantil (menores de 14 años), de acuerdo con la legislación nacional.</t>
  </si>
  <si>
    <t>Promueve la igualdad de los trabajadores sin distinción de: raza, color, género, edad, religión, etnia o procedencia social, motivos económicos, discapacidad, embarazo, preferencia sexual, afiliación política u opiniones políticas, ser portador o padecer VIH/SIDA, entre otros.</t>
  </si>
  <si>
    <t>Existen lineamientos que prohíben y sancionan prácticas discriminatorias por credo, género, edad, raza o discapacidad, en los procesos de admisión y promoción interna.</t>
  </si>
  <si>
    <t>Cuenta con una política que promueva la equidad de género en igualdad de condiciones.</t>
  </si>
  <si>
    <t>Promueve que todo trabajo sea desempeñado por mujeres y hombres en condiciones de igualdad, reconocidos legalmente como trabajadores.</t>
  </si>
  <si>
    <t>Cuenta con una política que promueve el empleo a personas con discapacidad.</t>
  </si>
  <si>
    <t>PRÁCTICAS LABORALES</t>
  </si>
  <si>
    <t>Permite la libertad de asociación de grupos de colaboradores y/o sindicato al interior de la empresa.</t>
  </si>
  <si>
    <t>Cuenta con políticas y procedimientos para gestionar recursos humanos.</t>
  </si>
  <si>
    <t>Cuenta con políticas y procedimientos para gestionar recursos humanos: promoción, reclutamiento, selección, contratación-contrato de trabajo, inducción, capacitación, previsión social, jubilación, entre otros aspectos.</t>
  </si>
  <si>
    <t>Salud. Seguridad e higiene en el trabajo</t>
  </si>
  <si>
    <t>Declara las condiciones de seguridad y salud que prevalecen en su centro de trabajo.</t>
  </si>
  <si>
    <t>Cuenta con condiciones óptimas de seguridad e higiene para prevenir riesgos de trabajo.</t>
  </si>
  <si>
    <t>Cuenta con un programa interno de protección civil.</t>
  </si>
  <si>
    <t>Cuenta con un programa interno  de protección civil para la prevención de lesiones, enfermedades y accidentes laborales, así como para el tratamiento de emergencias,  y cuenta con el equipo de seguridad necesario.</t>
  </si>
  <si>
    <t>Promueve la capacitación y adiestramiento, evalúa e incentiva la labor de los colaboradores y  promueve su  desarrollo y formación.</t>
  </si>
  <si>
    <t>Establece Planes y programas de  capacitación y adiestramiento, en base a una detección de necesidades de capacitación.</t>
  </si>
  <si>
    <t>Cuenta con un Plan de Incentivos para sus trabajadores, basado en mecanismos de evaluación del desempeño  con el objeto de garantizar la satisfacción del cliente.</t>
  </si>
  <si>
    <t>Cuenta con una Política integral de capacitación continua donde se incluye: Inducción a la empresa, legislación para el subsector, primeros auxilios para dar atención a comensales, calidad en el servicio, perfiles de los clientes (según procedencia del turista), conservación del ambiente, temas sociales, desarrollo personal y profesional, atención  a personas con discapacidad  y código de Conducta.</t>
  </si>
  <si>
    <t>Cuenta con un Plan anual de capacitación para el desarrollo de competencias.</t>
  </si>
  <si>
    <t>Cuenta con un mecanismo para evaluar el cumplimiento y calidad de los programas de capacitación y da seguimiento a los resultados.</t>
  </si>
  <si>
    <t>INVERSIONISTAS</t>
  </si>
  <si>
    <t>Informa los resultados financieros a los accionistas o inversionistas</t>
  </si>
  <si>
    <t>Reconoce y muestra el debido respeto, tanto por los intereses, como por los derechos legales de sus partes interesadas y responde a las inquietudes que manifiesten.</t>
  </si>
  <si>
    <t>PROVEEDORES</t>
  </si>
  <si>
    <t>Cuenta con una política y procedimientos para la contratación y pago a proveedores.</t>
  </si>
  <si>
    <t>Cuenta con una política de selección de proveedores con criterios de precio, calidad y entrega.</t>
  </si>
  <si>
    <t>Tiene un procedimiento para gestionar compras e incluyen aspectos de RSE.</t>
  </si>
  <si>
    <t>Cuenta con una guía o lista de proveedores seleccionados.</t>
  </si>
  <si>
    <t>Tiene una política de pago a proveedores.</t>
  </si>
  <si>
    <t>Promueve la calidad de la proveeduría y que ésta se encuentre alineada a la Responsabilidad Social.</t>
  </si>
  <si>
    <t>Informa por escrito las condiciones en que se deben transportar, entregar, y manipular los productos requeridos características organolépticas de el / los productos.</t>
  </si>
  <si>
    <t>Se cuenta con procedimientos claros y transparentes para la adquisición de bienes y servicios.</t>
  </si>
  <si>
    <t>Estandariza la calidad, higiene y presentación de los proveedores y los productos requeridos.</t>
  </si>
  <si>
    <t>Se involucra en el desarrollo de sus proveedores.</t>
  </si>
  <si>
    <t>Tiene como política involucrarse en el desarrollo de sus proveedores en proyectos que significan mejoras en los procesos.</t>
  </si>
  <si>
    <t>Da preferencia a proveedores si éstos están comprometidos con la responsabilidad social.</t>
  </si>
  <si>
    <t>CLIENTES</t>
  </si>
  <si>
    <t>Cuenta con una Política y objetivos de calidad, que permita asegurar la salud y la seguridad de los consumidores.</t>
  </si>
  <si>
    <t>Los procesos están alineados a la política y objetivos de calidad.</t>
  </si>
  <si>
    <t>Atiende disposiciones técnicas relativas a la calidad e higiene de: Instalaciones físicas y sanitarias; personal; agua y hielo.</t>
  </si>
  <si>
    <t>Atiende disposiciones técnicas de calidad e higiene en la preparación de alimentos y bebidas.</t>
  </si>
  <si>
    <t>Atiende disposiciones técnicas relativas al control de plagas.</t>
  </si>
  <si>
    <t>Atiende disposiciones técnicas relativas a la limpieza y desinfección de todas las áreas de manejo de alimentos y bebidas.</t>
  </si>
  <si>
    <t>Atiende disposiciones técnicas relativas a la recepción de alimentos y bebidas.</t>
  </si>
  <si>
    <t>Atiende disposiciones técnicas relativas al almacenamiento de productos secos, refrigerados y/o congelados.</t>
  </si>
  <si>
    <t>Atiende disposiciones técnicas relativas al almacenamiento de productos químicos.</t>
  </si>
  <si>
    <t>Atiende disposiciones técnicas relativas de calidad e higiene en el servicio.</t>
  </si>
  <si>
    <t>Establece un Programa de mantenimiento preventivo de equipos e instalaciones.</t>
  </si>
  <si>
    <t>Cuenta con un Proceso operativo de almacenamiento, en el que diferencia el área de alimentos y bebidas; el área de productos de limpieza; el área de productos químicos; el área de almacén de mantenimiento; el área de cámaras frigoríficas y congeladoras, el área de textiles y utillaje.</t>
  </si>
  <si>
    <t>Todas las áreas de almacén están debidamente identificadas y se encuentran en condiciones óptimas en cuanto a orden, limpieza e higiene.</t>
  </si>
  <si>
    <t>Atiende disposiciones técnicas relativas a la higiene para transportar alimentos.</t>
  </si>
  <si>
    <t>Cuenta con un procedimiento de acciones correctivas y preventivas.</t>
  </si>
  <si>
    <t>Cuenta con una bitácora en la que se indican los problemas e irregularidades detectadas en el día.</t>
  </si>
  <si>
    <t>Aplica la Ley del Tabaco</t>
  </si>
  <si>
    <t>Cuenta con políticas y procedimientos para la atención y satisfacción del cliente.</t>
  </si>
  <si>
    <t>Cuenta con un Proceso de prestación de servicios. (protocolo de atención al cliente, folletos, decálogo)</t>
  </si>
  <si>
    <t>Cuenta con personal capacitado para atender a clientes en otros idiomas.</t>
  </si>
  <si>
    <t>Establece los lineamientos de satisfacción al cliente: prestación de servicio (reservación, bienvenida, servicio (presentación de menú), realización de servicio, cobro y despedida.</t>
  </si>
  <si>
    <t>Cuenta con una Política sobre no negar o condicionar el servicio al consumidor por razones de género, nacionalidad, étnicas, preferencia sexual, religiosas o cualquiera otra particularidad.</t>
  </si>
  <si>
    <t>Opera de manera transparente, proporcionando información relacionada con el establecimiento de precios y cargos, etc.</t>
  </si>
  <si>
    <t>Utiliza algún sistema para medir la satisfacción del cliente.</t>
  </si>
  <si>
    <t>Cuenta con indicadores para medir los resultados de la satisfacción del cliente.</t>
  </si>
  <si>
    <t>Cuenta con un procedimiento sistemático para el manejo y gestión de quejas y sugerencias, que permite su registro, análisis, asignación, solución y retroalimentación al cliente.</t>
  </si>
  <si>
    <t>Cuenta con las instalaciones adecuadas tanto en piso como en servicios sanitarios para la accesibilidad de personas con discapacidad</t>
  </si>
  <si>
    <t>Cuenta con las instalaciones (condiciones físicas) para la accesibilidad de personas con discapacidad</t>
  </si>
  <si>
    <t>Instalaciones</t>
  </si>
  <si>
    <t>Prácticas comerciales justas y responsables</t>
  </si>
  <si>
    <t>Aplica políticas que promueven prácticas comerciales justas y responsables.</t>
  </si>
  <si>
    <t>PRÁCTICAS COMERCIALES</t>
  </si>
  <si>
    <t>Tiene políticas sobre prácticas comerciales justas y responsables (ejemplo: evitar prácticas de información falsa o engañosa en la publicidad de su servicio)</t>
  </si>
  <si>
    <t>Implementa políticas y prácticas que promueven el respeto de los derechos de la propiedad y el conocimiento tradicional.</t>
  </si>
  <si>
    <t>Promueve la organización prácticas de venta con criterios éticos.</t>
  </si>
  <si>
    <t>Cuenta con precios y condiciones de venta claros y coinciden con el producto o servicio que se ofrece.</t>
  </si>
  <si>
    <t>La mercadotecnia y publicidad que realiza no genera falsas expectativas y está alineada a los valores de la empresa.</t>
  </si>
  <si>
    <t>Cuenta con un Plan de mercadotecnia (ventas, precios, productos, distribución, promoción, etc.)</t>
  </si>
  <si>
    <t>Cuenta con una Política comercial alineada con los objetivos de la empresa.</t>
  </si>
  <si>
    <t>Las campañas publicitarias están alineadas con los valores de la organización.</t>
  </si>
  <si>
    <t>Tiene un Logo y cuenta con un slogan asociado a alguno de los objetivos de calidad, responsabilidad social y sustentabilidad.</t>
  </si>
  <si>
    <t>Dispone de una página web como instrumento de comunicación.</t>
  </si>
  <si>
    <t>Cuenta con políticas de protección y privacidad de los datos de los consumidores.</t>
  </si>
  <si>
    <t>Cuenta con una política que protege la privacidad y los datos de carácter personal de los consumidores, mediante salvaguardas adecuadas de seguridad.</t>
  </si>
  <si>
    <t>No revela, ni pone a disposición, ni usa los datos de carácter personal, para propósitos distintos de aquellos especificados, incluido el marketing, excepto cuando exista consentimiento informado y voluntario del consumidor.</t>
  </si>
  <si>
    <t>Existe una base de datos de clientes con información relevante sobre sus características, necesidades, expectativas e incidencias.</t>
  </si>
  <si>
    <t>COMPETENCIA</t>
  </si>
  <si>
    <t>Respeto a los derechos de propiedad nacional e internacional</t>
  </si>
  <si>
    <t>Cuenta con políticas para el debido respeto de los derechos de propiedad.</t>
  </si>
  <si>
    <t>Lleva a cabo investigaciones apropiadas para asegurarse de que cuenta con el título legal que le permite hacer uso o disponer de una propiedad.</t>
  </si>
  <si>
    <t>No se involucra en actividades que violen los derechos de la propiedad, incluido el uso indebido de una posición dominante, la falsificación y la piratería.</t>
  </si>
  <si>
    <t>Promueve ante la competencia prácticas comerciales justas y honestas.</t>
  </si>
  <si>
    <t>Realizar sus actividades de manera coherente con las leyes y regulaciones en materia de competencia.</t>
  </si>
  <si>
    <t>AUTORIDAD Y LEGALIDAD</t>
  </si>
  <si>
    <t>Cumplimiento de las leyes, reglamentos, normas y lineamientos nacionales e internacionales</t>
  </si>
  <si>
    <t>cumple con leyes, reglamentos, normas y lineamientos nacionales e internacionales</t>
  </si>
  <si>
    <t>Desarrolla  mecanismos o políticas internas para cumplir con la legislación aplicable a la empresa.</t>
  </si>
  <si>
    <t>MEDIO AMBIENTE</t>
  </si>
  <si>
    <t>Acciones de prevención, y mitigación del impacto ambiental generado por la contaminación, protección de la biodiversidad y restauración de hábitats</t>
  </si>
  <si>
    <t>Cumple con las disposiciones legales y cuenta con planes y programas para la prevención y mitigación del impacto ambiental.</t>
  </si>
  <si>
    <t>Establece un Plan Estratégico en el que se definen los objetivos, planes y acciones a desarrollar, sobre prevención y mitigación del impacto ambiental. (ejemplo: metas de reducción en la cantidad de desechos producidos (orgánicos, inorgánicos, reciclables y no reciclables).</t>
  </si>
  <si>
    <t>El Plan define un sistema de verificación, revisión y análisis de resultados.</t>
  </si>
  <si>
    <t>Cuenta con trampas de grasa y presenta su debido plan de limpieza y mantenimiento.</t>
  </si>
  <si>
    <t>Cuenta con una política para no utilizar servicios, ni consumir productos, que tengan contraindicaciones ambientales.</t>
  </si>
  <si>
    <t>Cuenta con un sitio acondicionado (con normas de higiene y seguridad) en el cual se realiza la separación y almacenamiento final de los desechos producidos (orgánicos, inorgánicos, reciclables y no reciclables).</t>
  </si>
  <si>
    <t>Cuenta con un programa de uso adecuado del agua (utiliza dispositivos para el ahorro de agua en llaves y sanitarios).</t>
  </si>
  <si>
    <t>Realiza revisiones periódicas de tuberías con el fin de ubicar fugas de agua.</t>
  </si>
  <si>
    <t>Cuenta con luminarias de bajo consumo.</t>
  </si>
  <si>
    <t>Tiene recubiertos los tanques de agua caliente y sus tuberías expuestas con material aislante para evitar pérdidas de calor.</t>
  </si>
  <si>
    <t>DESARROLLO SOCIAL Y COMUNITARIO</t>
  </si>
  <si>
    <t>Impulso al desarrollo social</t>
  </si>
  <si>
    <t>Promueve el interés de establecer y llevar a cabo políticas y acciones en apoyo al desarrollo social.</t>
  </si>
  <si>
    <t>Contribuye y apoya la formación de estudiantes de la localidad, para que realicen pasantías o prácticas en el negocio de acuerdo con su perfil escolar.</t>
  </si>
  <si>
    <t>Tiene una política que contribuye con donaciones en especie, o económicas que apoyen necesidades de la comunidad: salud, educación, cultura y acciones cívicas.</t>
  </si>
  <si>
    <t>Acciones para el desarrollo comunitario</t>
  </si>
  <si>
    <t>Colabora con el desarrollo comunitario estableciendo diversa acciones de apoyo a la comunidad.</t>
  </si>
  <si>
    <t>Colabora con organizaciones desarrollando acciones en apoyo a la comunidad.</t>
  </si>
  <si>
    <t>Otorga donativos para apoyar programas comunitarios y a organizaciones no gubernamentales (ONG's).</t>
  </si>
  <si>
    <t>PROCESOS Y MEJORA CONTINUA</t>
  </si>
  <si>
    <t>Procesos y mejora continua</t>
  </si>
  <si>
    <t>Establece planes y programas que impulsan una filosofía de calidad y mejora continua.</t>
  </si>
  <si>
    <t>Establece un plan y programa de calidad integral en todas las áreas de la empresa.</t>
  </si>
  <si>
    <t>Establece como política la filosofía de mejora continua en los procesos operativos y administrativos de la empresa.</t>
  </si>
  <si>
    <t>Establece controles y registros para llevar a cabo acciones preventivas y correctivas.</t>
  </si>
  <si>
    <t>Verifica y evalúa sistemáticamente la efectividad de sus programas, planes, procesos, procedimientos, políticas y acciones</t>
  </si>
  <si>
    <t>Trabaja en conjunto con una Cámara o Asociación con el objeto de una mejora continua en la calidad del servicio que se presta.</t>
  </si>
  <si>
    <t>Revisión de prácticas de calidad y RSE</t>
  </si>
  <si>
    <t>Cuenta con un plan o programa de revisión de prácticas de calidad y RSE.</t>
  </si>
  <si>
    <t>Cuenta con un plan o programa de revisión de prácticas de calidad y RSE de la empresa.</t>
  </si>
  <si>
    <t>Informes de sostenibilidad</t>
  </si>
  <si>
    <t>Cuenta con reportes o memorias de sostenibilidad de la empresa.</t>
  </si>
  <si>
    <t>Cuenta con reportes o memorias de sostenibilidad de la empresa: expone información acerca del desempeño económico, ambiental, social y de gobierno de la organización  (Global Reporting Initiative -GRI)</t>
  </si>
  <si>
    <t>GASTRONÓMICO</t>
  </si>
  <si>
    <t>Presentación e integración del Menú</t>
  </si>
  <si>
    <t>Lleva a cabo estudios de rentabilidad y popularidad de los platillos.</t>
  </si>
  <si>
    <t>Realiza y documenta la planeación del menú.</t>
  </si>
  <si>
    <t>Existe un análisis de ingresos y gastos de cocina.</t>
  </si>
  <si>
    <t>El cheque promedio guarda una correspondencia precio- calidad.</t>
  </si>
  <si>
    <t>Las cartas se encuentran en perfecto estado de limpieza y conservación.</t>
  </si>
  <si>
    <t>Los materiales y el diseño de las cartas son acordes con la imagen del establecimiento y categoría.</t>
  </si>
  <si>
    <t>Para anunciar las sugerencias del día, se evita utilizar el sistema del clip.</t>
  </si>
  <si>
    <t>El menú presenta  diferentes tipos de productos y métodos de cocción, y asegura una cierta diversidad gastronómica y un equilibrio alimentario óptimo</t>
  </si>
  <si>
    <t>Se considera para el menú diferentes tipos de productos y métodos de cocción, para asegurar una cierta diversidad gastronómica y un equilibrio alimentario óptimo.</t>
  </si>
  <si>
    <t>Calidad de los insumos para la elaboración de alimentos y bebidas</t>
  </si>
  <si>
    <t>Se utilizan productos nacionales para la elaboración de alimentos y bebidas</t>
  </si>
  <si>
    <t>Las bebidas representativas de México incluyen: Bebidas alcohólicas.</t>
  </si>
  <si>
    <t>Utiliza preferentemente productos de origen nacional para la preparación de alimentos</t>
  </si>
  <si>
    <t>El café es mexicano</t>
  </si>
  <si>
    <t>Los platillos y bebidas están estandarizados</t>
  </si>
  <si>
    <t xml:space="preserve">La documentación e  identificación de las recetas responde a una estandarización que incluye: Descripción de las técnicas utilizadas. </t>
  </si>
  <si>
    <t xml:space="preserve">La documentación e identificación de las recetas responde a una estandarización que incluye: Ingredientes (pesos y tamaños). </t>
  </si>
  <si>
    <t xml:space="preserve">La documentación e identificación de las recetas responde a una estandarización que incluye: Tamaños de las porciones. </t>
  </si>
  <si>
    <t xml:space="preserve">La documentación e identificación de las recetas responde a una estandarización que incluye: Detalles de presentación. </t>
  </si>
  <si>
    <t xml:space="preserve">Existe un proceso de transferencia de conocimiento hacia los cocineros para la aplicación del estándar en la elaboración de los menús. </t>
  </si>
  <si>
    <t>Los platillos están estandarizadas en sabor, olor, color, textura, consistencia, temperatura y apariencia.</t>
  </si>
  <si>
    <t>Las bebidas están estandarizadas en sabor, olor, color, textura, consistencia, temperatura y apariencia.</t>
  </si>
  <si>
    <t xml:space="preserve">Distintivos Moderniza I  y II
Distintivo Tesoros de México
NMX-CC-9001-IMNC-2008  (Equivalente nacional de ISO 9001:2008).
NMX-CC-9004-IMNC-2009
Otras normas y/o certificados, distintivos, sellos nacionales, estatales, regionales, locales e internacionales.
</t>
  </si>
  <si>
    <t xml:space="preserve">Distintivos Moderniza I  y II
Distintivo Tesoros de México
Sello de Calidad Punto Limpio
NMX-CC-9001-IMNC-2008  (Equivalente nacional de ISO 9001:2008.
NMX-CC-9004-IMNC-2009
Otras normas y/o certificados, distintivos, sellos nacionales, estatales, regionales, locales e internacionales.
</t>
  </si>
  <si>
    <t xml:space="preserve">Distintivos Moderniza I  y II
Distintivo Tesoros de México
Técnicas H
Distintivo CANIRAC
Sello de Calidad Punto Limpio
NMX-CC-9001-IMNC-2008  (Equivalente nacional de ISO 9001:2008.
NMX-CC-9004-IMNC-2009
Otras normas y/o certificados, distintivos, sellos nacionales, estatales, regionales, locales e internacionales.
</t>
  </si>
  <si>
    <t xml:space="preserve">Distintivos Moderniza I  y II
Distintivo Tesoros de México
NMX-CC-9001-IMNC-2008  (Equivalente nacional de ISO 9001:2008.
NMX-CC-9004-IMNC-2009
Otras normas y/o certificados, distintivos, sellos nacionales, estatales, regionales, locales e internacionales.
</t>
  </si>
  <si>
    <t xml:space="preserve">Distintivo Tesoros de México
Otras normas y/o certificados, distintivos, sellos nacionales, estatales, regionales, locales e internacionales.
</t>
  </si>
  <si>
    <t xml:space="preserve">Condiciones Generales de Trabajo STPS
NMX-CC-9001-IMNC-2008  (Equivalente nacional de ISO 9001:2008).
Distintivo Empresa Familiarmente Responsable
NMX-R-025-SCFI-2012
Distintivo Empresa Incluyente Gilberto Rincón Gallardo.
Otras normas y/o certificados, distintivos, sellos nacionales, estatales, regionales, locales e internacionales.
</t>
  </si>
  <si>
    <t xml:space="preserve">Distintivo Empresa Familiarmente Responsable
NMX-R-025-SCFI-2012
Distintivo Empresa Incluyente Gilberto Rincón Gallardo
Ley General para la Igualdad entre Mujeres y Hombres
</t>
  </si>
  <si>
    <t xml:space="preserve">Distintivo Empresa Incluyente Gilberto Rincón Gallardo
Ley Federal para Prevenir y Eliminar la discriminación.
Ley General para la Inclusión de Personas con Discapacidad
</t>
  </si>
  <si>
    <t xml:space="preserve">Condiciones Generales de Trabajo STPS </t>
  </si>
  <si>
    <t>Condiciones Generales de Trabajo STPS</t>
  </si>
  <si>
    <t>Distintivos Moderniza I y II
Distintivo Tesoros de México
Otras normas y/o distintivos, certificados, etc., nacionales, estatales, regionales o locales.</t>
  </si>
  <si>
    <t>Acuerdo por el que se dan a conocer los formatos para realizar los trámites administrativos en materia de capacitación y adiestramiento, emitido por la STPS.</t>
  </si>
  <si>
    <t xml:space="preserve">Distintivos Moderniza I y II
Distintivo Tesoros de México
Sello de Calidad Punto Limpio
Distintivo S
NMX-CC-9001-IMNC-2008  (Equivalente nacional de ISO 9001:2008.
NMX-CC-9004-IMNC-2009
Distintivo Empresa Familiarmente Responsable
Distintivo Empresa Incluyente Gilberto Rincón Gallardo
Estándares y Normas Técnicas de competencia laboral
</t>
  </si>
  <si>
    <t>Distintivo Moderniza I y II
Distintivo Tesoros de México
NMX-CC-9001-IMNC-2008  (Equivalente nacional de ISO 9001:2008.
NMX-CC-9004-IMNC-2009</t>
  </si>
  <si>
    <t xml:space="preserve">Distintivo Moderniza I y II
Distintivo Tesoros de México
Distintivo H
NMX-CC-9001-IMNC-2008  (Equivalente nacional de ISO 9001:2008.
NMX-CC-9004-IMNC-2009
</t>
  </si>
  <si>
    <t xml:space="preserve">Distintivos Moderniza I y II
Distintivo Tesoros de México
Otras normas y/o distintivos, certificados, etc., nacionales, estatales, regionales o locales
</t>
  </si>
  <si>
    <t>NMX-F-605-NORMEX-2004,
Distintivo H
NMX-F-CC-22000-NORMEX-IMNC-2007,
NMX-F-618-NORMEX-2006,
Distintivo CANIRAC
Punto Limpio
Otras normas y/o distintivos, certificados, etc., nacionales, estatales, regionales o locales.</t>
  </si>
  <si>
    <t xml:space="preserve">Distintivos  Moderniza I y II
Distintivo Tesoros de México
Otras normas y/o distintivos, certificados, etc., nacionales, estatales, regionales o locales.
</t>
  </si>
  <si>
    <t>Ley General para el Control del Tabaco</t>
  </si>
  <si>
    <t>Distintivos Moderniza I y II
Distintivo Tesoros de México
Sello de Calidad Punto Limpio
Distintivo S
NMX-CC-9001-IMNC-2008  (Equivalente nacional de ISO 9001:2008.
NMX-CC-9004-IMNC-2009
Ley Federal de Protección al Consumidor 2012</t>
  </si>
  <si>
    <t>Distintivo Tesoros de México
NMX-CC-9004-IMNC-2009</t>
  </si>
  <si>
    <t>Distintivo “Moderniza I”
Distintivo “Moderniza II” 
Distintivo Tesoros de México
NMX-CC-9001-IMNC-2008  (Equivalente nacional de ISO 9001:2008.
NMX-CC-9004-IMNC-2009</t>
  </si>
  <si>
    <t>Distintivo “Moderniza I”
Distintivo “Moderniza II”
Distintivo Tesoros de México
Distintivo S</t>
  </si>
  <si>
    <t>Distintivo M I y II
Distintivo Tesoros de México
Otras normas y/o distintivos, certificados, etc., nacionales, estatales, regionales o locales</t>
  </si>
  <si>
    <t>Ley Federal de Protección de Datos Personales en Posesión de los Particulares</t>
  </si>
  <si>
    <t>Ley Federal de Competencia.</t>
  </si>
  <si>
    <t>Reglamentos, Acuerdos, Lineamientos, etc.</t>
  </si>
  <si>
    <t>Distintivo Tesoros de México
Distintivo S
NMX-AA-162-SCFI-2012 y
NMX-AA-163-SCFI-2012
SEMARNAT y PROFEPA</t>
  </si>
  <si>
    <t xml:space="preserve">NMX-CC-9004-IMNC-2009
Distintivo S
</t>
  </si>
  <si>
    <t>NMX-CC-9004-IMNC-2009
Distintivo S</t>
  </si>
  <si>
    <t>Distintivos Moderniza I  y II
Distintivo Tesoros de México
NMX-CC-9001-IMNC-2008  (Equivalente nacional de ISO 9001:2008).
NMX-CC-9004-IMNC-2009 
Otras normas y/o certificados, distintivos, sellos nacionales, estatales, regionales, locales e internacionales.</t>
  </si>
  <si>
    <t>NMX-SAST-26000-IMNC-2011.</t>
  </si>
  <si>
    <t>Distintivo Tesoros de México
Otras normas y/o certificados, distintivos, sellos nacionales, estatales, regionales, locales e internacionales.</t>
  </si>
  <si>
    <t>RESPUESTA(S) A PREGUNTA(S)</t>
  </si>
  <si>
    <t>Distintivos Moderniza I  y II
Distintivo Tesoros de México
NMX-CC-9001-IMNC-2008  (Equivalente nacional de ISO 9001:2008).
NMX-CC-9004-IMNC-2009
Otras normas y/o certificados, distintivos, sellos nacionales, estatales, regionales, locales e internacionales.</t>
  </si>
  <si>
    <t>Certificaciones, Sellos, Distintivos y Reconocimientos aplicables al subsector</t>
  </si>
  <si>
    <t>Estándares de Competencia Laboral (CONOCER) aplicables al subsector</t>
  </si>
  <si>
    <t>NORMAS MEXICANAS (NMX) aplicables al Subsector Alimentos y Bebidas</t>
  </si>
  <si>
    <r>
      <rPr>
        <b/>
        <sz val="11"/>
        <color theme="1"/>
        <rFont val="Soberana Sans Light"/>
        <family val="3"/>
      </rPr>
      <t xml:space="preserve">NMX-R-025-SCFI-2012
</t>
    </r>
    <r>
      <rPr>
        <sz val="11"/>
        <color theme="1"/>
        <rFont val="Soberana Sans Light"/>
        <family val="3"/>
      </rPr>
      <t>Para la igualdad laboral entre mujeres y hombres (cancela a la NMX-R-025-SCFI-2009) publicada en el diario oficial de la federación el 23 de noviembre de 2012.</t>
    </r>
  </si>
  <si>
    <r>
      <t xml:space="preserve">NMX-R-050-SCFI-2006
</t>
    </r>
    <r>
      <rPr>
        <sz val="11"/>
        <color theme="1"/>
        <rFont val="Soberana Sans Light"/>
        <family val="3"/>
      </rPr>
      <t>Accesibilidad de las personas con discapacidad a espacios  construidos de servicio al público -especificaciones de seguridad.</t>
    </r>
  </si>
  <si>
    <r>
      <rPr>
        <b/>
        <sz val="11"/>
        <color theme="1"/>
        <rFont val="Soberana Sans Light"/>
        <family val="3"/>
      </rPr>
      <t xml:space="preserve">NMX-F-605-NORMEX-2004 
</t>
    </r>
    <r>
      <rPr>
        <sz val="11"/>
        <color theme="1"/>
        <rFont val="Soberana Sans Light"/>
        <family val="3"/>
      </rPr>
      <t>Alimentos-manejo higiénico en el servicio de alimentos preparados para la obtención del distintivo H</t>
    </r>
  </si>
  <si>
    <r>
      <rPr>
        <b/>
        <sz val="11"/>
        <color theme="1"/>
        <rFont val="Soberana Sans Light"/>
        <family val="3"/>
      </rPr>
      <t xml:space="preserve">NMX-F-618-NORMEX-2006 
</t>
    </r>
    <r>
      <rPr>
        <sz val="11"/>
        <color theme="1"/>
        <rFont val="Soberana Sans Light"/>
        <family val="3"/>
      </rPr>
      <t>Alimentos-manejo higiénico de alimentos preparados en establecimientos fijos, distintivo CANIRAC</t>
    </r>
  </si>
  <si>
    <r>
      <rPr>
        <b/>
        <sz val="11"/>
        <color theme="1"/>
        <rFont val="Soberana Sans Light"/>
        <family val="3"/>
      </rPr>
      <t xml:space="preserve">NMX-F-CC-22000-NORMEX-IMNC-2007                          
</t>
    </r>
    <r>
      <rPr>
        <sz val="11"/>
        <color theme="1"/>
        <rFont val="Soberana Sans Light"/>
        <family val="3"/>
      </rPr>
      <t>Sistemas de Gestión de la Inocuidad de los alimentos requisitos para cualquier organización de la cadena alimenticia. ISO 22000 (Food Safety management systems)</t>
    </r>
  </si>
  <si>
    <r>
      <rPr>
        <b/>
        <sz val="11"/>
        <color theme="1"/>
        <rFont val="Soberana Sans Light"/>
        <family val="3"/>
      </rPr>
      <t xml:space="preserve">NMX-CC-9001-IMNC-2008
ISO 9001:2008 COPANT/ISO 9001:2008
</t>
    </r>
    <r>
      <rPr>
        <sz val="11"/>
        <color theme="1"/>
        <rFont val="Soberana Sans Light"/>
        <family val="3"/>
      </rPr>
      <t xml:space="preserve">Sistemas de gestión de la calidad – Requisitos. </t>
    </r>
  </si>
  <si>
    <r>
      <rPr>
        <b/>
        <sz val="11"/>
        <color theme="1"/>
        <rFont val="Soberana Sans Light"/>
        <family val="3"/>
      </rPr>
      <t xml:space="preserve">NMX-CC-10002-INMC-2005
ISO 10002:2004
</t>
    </r>
    <r>
      <rPr>
        <sz val="11"/>
        <color theme="1"/>
        <rFont val="Soberana Sans Light"/>
        <family val="3"/>
      </rPr>
      <t>COPANT/ISO 10002:2004Gestión de la calidad - Satisfacción del cliente - Directrices para el tratamiento de las quejas en las organizaciones.</t>
    </r>
  </si>
  <si>
    <r>
      <rPr>
        <b/>
        <sz val="11"/>
        <color theme="1"/>
        <rFont val="Soberana Sans Light"/>
        <family val="3"/>
      </rPr>
      <t xml:space="preserve">NMX-SAST-26000-IMNC-2011
</t>
    </r>
    <r>
      <rPr>
        <sz val="11"/>
        <color theme="1"/>
        <rFont val="Soberana Sans Light"/>
        <family val="3"/>
      </rPr>
      <t>Guía de responsabilidad social (cancela a la nmx-sast-004-imnc-2004).</t>
    </r>
  </si>
  <si>
    <r>
      <rPr>
        <b/>
        <sz val="11"/>
        <color theme="1"/>
        <rFont val="Soberana Sans Light"/>
        <family val="3"/>
      </rPr>
      <t>Distintivo H</t>
    </r>
    <r>
      <rPr>
        <sz val="11"/>
        <color theme="1"/>
        <rFont val="Soberana Sans Light"/>
        <family val="3"/>
      </rPr>
      <t xml:space="preserve">
Programa Manejo Higiénico de los Alimentos. SECTUR</t>
    </r>
  </si>
  <si>
    <r>
      <rPr>
        <b/>
        <sz val="11"/>
        <color theme="1"/>
        <rFont val="Soberana Sans Light"/>
        <family val="3"/>
      </rPr>
      <t xml:space="preserve">Distintivo Tesoros de México
</t>
    </r>
    <r>
      <rPr>
        <sz val="11"/>
        <color theme="1"/>
        <rFont val="Soberana Sans Light"/>
        <family val="3"/>
      </rPr>
      <t>Programa de Excelencia para restaurantes SECTUR</t>
    </r>
  </si>
  <si>
    <r>
      <rPr>
        <b/>
        <sz val="11"/>
        <color theme="1"/>
        <rFont val="Soberana Sans Light"/>
        <family val="3"/>
      </rPr>
      <t xml:space="preserve">Distintivo CANIRAC
</t>
    </r>
    <r>
      <rPr>
        <sz val="11"/>
        <color theme="1"/>
        <rFont val="Soberana Sans Light"/>
        <family val="3"/>
      </rPr>
      <t>Programa Manejo Higiénico de Alimentos CANIRAC</t>
    </r>
  </si>
  <si>
    <r>
      <t>Distintivo Empresa Familiarmente Responsable</t>
    </r>
    <r>
      <rPr>
        <sz val="11"/>
        <color theme="1"/>
        <rFont val="Soberana Sans Light"/>
        <family val="3"/>
      </rPr>
      <t xml:space="preserve"> STPS</t>
    </r>
  </si>
  <si>
    <r>
      <rPr>
        <b/>
        <sz val="11"/>
        <color theme="1"/>
        <rFont val="Soberana Sans Light"/>
        <family val="3"/>
      </rPr>
      <t xml:space="preserve">Certificado de Calidad Ambiental Turística. </t>
    </r>
    <r>
      <rPr>
        <sz val="11"/>
        <color theme="1"/>
        <rFont val="Soberana Sans Light"/>
        <family val="3"/>
      </rPr>
      <t>SEMARNAT PROFEPA</t>
    </r>
  </si>
  <si>
    <r>
      <rPr>
        <b/>
        <sz val="11"/>
        <color theme="1"/>
        <rFont val="Soberana Sans Light"/>
        <family val="3"/>
      </rPr>
      <t xml:space="preserve">EC0038 </t>
    </r>
    <r>
      <rPr>
        <sz val="11"/>
        <color theme="1"/>
        <rFont val="Soberana Sans Light"/>
        <family val="3"/>
      </rPr>
      <t>Atención a comensales</t>
    </r>
  </si>
  <si>
    <r>
      <rPr>
        <b/>
        <sz val="11"/>
        <color theme="1"/>
        <rFont val="Soberana Sans Light"/>
        <family val="3"/>
      </rPr>
      <t xml:space="preserve">EC0042 </t>
    </r>
    <r>
      <rPr>
        <sz val="11"/>
        <color theme="1"/>
        <rFont val="Soberana Sans Light"/>
        <family val="3"/>
      </rPr>
      <t>Coordinación de los servicios de alimentos y bebidas</t>
    </r>
  </si>
  <si>
    <r>
      <rPr>
        <b/>
        <sz val="11"/>
        <color theme="1"/>
        <rFont val="Soberana Sans Light"/>
        <family val="3"/>
      </rPr>
      <t>EC0128</t>
    </r>
    <r>
      <rPr>
        <sz val="11"/>
        <color theme="1"/>
        <rFont val="Soberana Sans Light"/>
        <family val="3"/>
      </rPr>
      <t xml:space="preserve"> Preparación y servicio de bebidas</t>
    </r>
  </si>
  <si>
    <r>
      <rPr>
        <b/>
        <sz val="11"/>
        <color theme="1"/>
        <rFont val="Soberana Sans Light"/>
        <family val="3"/>
      </rPr>
      <t>EC0081</t>
    </r>
    <r>
      <rPr>
        <sz val="11"/>
        <color theme="1"/>
        <rFont val="Soberana Sans Light"/>
        <family val="3"/>
      </rPr>
      <t xml:space="preserve"> Manejo higiénico de los alimentos</t>
    </r>
  </si>
  <si>
    <r>
      <rPr>
        <b/>
        <sz val="11"/>
        <color theme="1"/>
        <rFont val="Soberana Sans Light"/>
        <family val="3"/>
      </rPr>
      <t xml:space="preserve">EC0127 </t>
    </r>
    <r>
      <rPr>
        <sz val="11"/>
        <color theme="1"/>
        <rFont val="Soberana Sans Light"/>
        <family val="3"/>
      </rPr>
      <t>Preparación de alimentos</t>
    </r>
  </si>
  <si>
    <r>
      <rPr>
        <b/>
        <sz val="11"/>
        <color theme="1"/>
        <rFont val="Soberana Sans Light"/>
        <family val="3"/>
      </rPr>
      <t>EC0126</t>
    </r>
    <r>
      <rPr>
        <sz val="11"/>
        <color theme="1"/>
        <rFont val="Soberana Sans Light"/>
        <family val="3"/>
      </rPr>
      <t xml:space="preserve"> Limpieza de cocinas industriales</t>
    </r>
  </si>
  <si>
    <r>
      <rPr>
        <b/>
        <sz val="11"/>
        <color theme="1"/>
        <rFont val="Soberana Sans Light"/>
        <family val="3"/>
      </rPr>
      <t xml:space="preserve">EC0016 </t>
    </r>
    <r>
      <rPr>
        <sz val="11"/>
        <color theme="1"/>
        <rFont val="Soberana Sans Light"/>
        <family val="3"/>
      </rPr>
      <t>Atención a comensales en servicio de especialidades</t>
    </r>
  </si>
  <si>
    <r>
      <rPr>
        <b/>
        <sz val="11"/>
        <color theme="1"/>
        <rFont val="Soberana Sans Light"/>
        <family val="3"/>
      </rPr>
      <t>EC0314</t>
    </r>
    <r>
      <rPr>
        <sz val="11"/>
        <color theme="1"/>
        <rFont val="Soberana Sans Light"/>
        <family val="3"/>
      </rPr>
      <t xml:space="preserve"> Manejo práctico del vino en establecimientos de venta y consumo</t>
    </r>
  </si>
  <si>
    <r>
      <t xml:space="preserve">EC0086 </t>
    </r>
    <r>
      <rPr>
        <sz val="11"/>
        <color theme="1"/>
        <rFont val="Soberana Sans Light"/>
        <family val="3"/>
      </rPr>
      <t>Preparación de bebidas con base de café</t>
    </r>
  </si>
  <si>
    <r>
      <rPr>
        <b/>
        <sz val="11"/>
        <color theme="1"/>
        <rFont val="Soberana Sans Light"/>
        <family val="3"/>
      </rPr>
      <t xml:space="preserve">EC0125 </t>
    </r>
    <r>
      <rPr>
        <sz val="11"/>
        <color theme="1"/>
        <rFont val="Soberana Sans Light"/>
        <family val="3"/>
      </rPr>
      <t>Venta de mezcal en establecimientos de alimentos y bebidas</t>
    </r>
  </si>
  <si>
    <t>Es requisito indispensable contar con el marco normativo y legal del subsector de Alimentos y Bebidas para integrarse al Sistema Nacional de Certificación Turística.</t>
  </si>
  <si>
    <t>Marco Legal y Normativo</t>
  </si>
  <si>
    <t>TABLA DE PUNTUACIÓN</t>
  </si>
  <si>
    <t>Factores</t>
  </si>
  <si>
    <t>Peso Porcentual</t>
  </si>
  <si>
    <t>Puntos asignados</t>
  </si>
  <si>
    <t>Gobernanza de la organización</t>
  </si>
  <si>
    <t>Derechos humanos de los trabajadores</t>
  </si>
  <si>
    <t>Prácticas laborales</t>
  </si>
  <si>
    <t>Inversionistas</t>
  </si>
  <si>
    <t>Proveedores</t>
  </si>
  <si>
    <t>Clientes</t>
  </si>
  <si>
    <t>Prácticas comerciales</t>
  </si>
  <si>
    <t>Competencia</t>
  </si>
  <si>
    <t>Autoridad y legalidad</t>
  </si>
  <si>
    <t>Medio ambiente</t>
  </si>
  <si>
    <t>Desarrollo social y  comunitario</t>
  </si>
  <si>
    <t>Suma</t>
  </si>
  <si>
    <t>Nivel de calidad</t>
  </si>
  <si>
    <t>Clasificación</t>
  </si>
  <si>
    <t>Puntos</t>
  </si>
  <si>
    <t>Bronce</t>
  </si>
  <si>
    <t>De 700 a 1,000</t>
  </si>
  <si>
    <t>Plata</t>
  </si>
  <si>
    <t xml:space="preserve">De 1,001 a 1,250 </t>
  </si>
  <si>
    <t>Oro</t>
  </si>
  <si>
    <t xml:space="preserve">De 1,251 a 1,500 </t>
  </si>
  <si>
    <t>Platino</t>
  </si>
  <si>
    <t>De 1,501 a 1,750</t>
  </si>
  <si>
    <t>Diamante</t>
  </si>
  <si>
    <t>De 1,751 a 2,000</t>
  </si>
  <si>
    <t>PORCENTAJES MÍNIMOS A CUBRIR EN CADA FACTOR</t>
  </si>
  <si>
    <r>
      <t>I.</t>
    </r>
    <r>
      <rPr>
        <b/>
        <sz val="12"/>
        <color theme="1"/>
        <rFont val="Times New Roman"/>
        <family val="1"/>
      </rPr>
      <t xml:space="preserve">     </t>
    </r>
    <r>
      <rPr>
        <b/>
        <sz val="12"/>
        <color theme="1"/>
        <rFont val="Arial"/>
        <family val="2"/>
      </rPr>
      <t>Los porcentajes mínimos a cubrir en los factores son:</t>
    </r>
  </si>
  <si>
    <r>
      <t>d)</t>
    </r>
    <r>
      <rPr>
        <sz val="7"/>
        <color theme="1"/>
        <rFont val="Times New Roman"/>
        <family val="1"/>
      </rPr>
      <t xml:space="preserve">    </t>
    </r>
    <r>
      <rPr>
        <sz val="12"/>
        <color theme="1"/>
        <rFont val="Arial"/>
        <family val="2"/>
      </rPr>
      <t xml:space="preserve">Cuarto nivel de calidad (Platino). Se encuentra ubicado entre el 75.05% y el 87.50% de esta puntuación; y en el que al menos se debe lograr el </t>
    </r>
    <r>
      <rPr>
        <sz val="16"/>
        <color rgb="FFFF0000"/>
        <rFont val="Arial"/>
        <family val="2"/>
      </rPr>
      <t>50%</t>
    </r>
    <r>
      <rPr>
        <sz val="12"/>
        <color theme="1"/>
        <rFont val="Arial"/>
        <family val="2"/>
      </rPr>
      <t xml:space="preserve"> de cumplimiento en cada uno de los factores, y</t>
    </r>
  </si>
  <si>
    <r>
      <t>e)</t>
    </r>
    <r>
      <rPr>
        <sz val="7"/>
        <color theme="1"/>
        <rFont val="Times New Roman"/>
        <family val="1"/>
      </rPr>
      <t xml:space="preserve">    </t>
    </r>
    <r>
      <rPr>
        <sz val="12"/>
        <color theme="1"/>
        <rFont val="Arial"/>
        <family val="2"/>
      </rPr>
      <t xml:space="preserve">Quinto nivel de calidad (Diamante). El porcentaje de puntuación para alcanzar este nivel es del 87.55% al 100%; y al menos se debe lograr el </t>
    </r>
    <r>
      <rPr>
        <sz val="16"/>
        <color rgb="FFFF0000"/>
        <rFont val="Arial"/>
        <family val="2"/>
      </rPr>
      <t>60%</t>
    </r>
    <r>
      <rPr>
        <sz val="12"/>
        <color theme="1"/>
        <rFont val="Arial"/>
        <family val="2"/>
      </rPr>
      <t xml:space="preserve"> de cumplimiento en cada uno de los factores.</t>
    </r>
  </si>
  <si>
    <t>Gastronómico</t>
  </si>
  <si>
    <t>Prestador de servicios turísticos</t>
  </si>
  <si>
    <t>Factores evaluados</t>
  </si>
  <si>
    <t>Puntaje máximo a alcanzar</t>
  </si>
  <si>
    <t>Puntaje obtenido</t>
  </si>
  <si>
    <t>% equivalente al puntaje obtenido</t>
  </si>
  <si>
    <t xml:space="preserve">Derechos humanos </t>
  </si>
  <si>
    <t>Desarrollo social y comunitario</t>
  </si>
  <si>
    <t>PORCENTAJE MÍNIMO DE CADA UNO DE LOS FACTORES DE LA GUÍA DE EVALUACIÓN DEL SUBSECTOR ALIMENTOS Y BEBIDAS</t>
  </si>
  <si>
    <t>Cumplimiento</t>
  </si>
  <si>
    <t>Observaciones</t>
  </si>
  <si>
    <t>SI</t>
  </si>
  <si>
    <t>NO</t>
  </si>
  <si>
    <t>Está legalmente constituido</t>
  </si>
  <si>
    <t>Cumple con las medidas de protección civil requeridas</t>
  </si>
  <si>
    <t>Aplica la normatividad laboral vigente</t>
  </si>
  <si>
    <t>Cumple con la normatividad medio ambiental vigente</t>
  </si>
  <si>
    <t>CUMPLIMIENTO DEL MARCO LEGAL Y NORMATIVO</t>
  </si>
  <si>
    <t>Documentado y publicado</t>
  </si>
  <si>
    <r>
      <t>a)</t>
    </r>
    <r>
      <rPr>
        <sz val="7"/>
        <color theme="1"/>
        <rFont val="Times New Roman"/>
        <family val="1"/>
      </rPr>
      <t xml:space="preserve">    </t>
    </r>
    <r>
      <rPr>
        <sz val="12"/>
        <color theme="1"/>
        <rFont val="Arial"/>
        <family val="2"/>
      </rPr>
      <t xml:space="preserve">Primer nivel de calidad (Bronce). Se encuentra ubicado entre el 35% y el 50% de esta puntuación; y en el que al menos se debe lograr el </t>
    </r>
    <r>
      <rPr>
        <sz val="16"/>
        <color rgb="FFFF0000"/>
        <rFont val="Arial"/>
        <family val="2"/>
      </rPr>
      <t>20%</t>
    </r>
    <r>
      <rPr>
        <sz val="12"/>
        <color theme="1"/>
        <rFont val="Arial"/>
        <family val="2"/>
      </rPr>
      <t xml:space="preserve"> de cumplimiento en cada uno de los factores.</t>
    </r>
  </si>
  <si>
    <r>
      <t>b)</t>
    </r>
    <r>
      <rPr>
        <sz val="7"/>
        <color theme="1"/>
        <rFont val="Times New Roman"/>
        <family val="1"/>
      </rPr>
      <t xml:space="preserve">    </t>
    </r>
    <r>
      <rPr>
        <sz val="12"/>
        <color theme="1"/>
        <rFont val="Arial"/>
        <family val="2"/>
      </rPr>
      <t>Segundo nivel de calidad (Plata). Se encuentra ubicado entre el 50.05% y el 62.50% de esta puntuación;</t>
    </r>
    <r>
      <rPr>
        <sz val="10"/>
        <color theme="1"/>
        <rFont val="Times New Roman"/>
        <family val="1"/>
      </rPr>
      <t xml:space="preserve"> </t>
    </r>
    <r>
      <rPr>
        <sz val="12"/>
        <color theme="1"/>
        <rFont val="Arial"/>
        <family val="2"/>
      </rPr>
      <t xml:space="preserve">y en el que al menos se debe lograr el </t>
    </r>
    <r>
      <rPr>
        <sz val="16"/>
        <color rgb="FFFF0000"/>
        <rFont val="Arial"/>
        <family val="2"/>
      </rPr>
      <t>30%</t>
    </r>
    <r>
      <rPr>
        <sz val="12"/>
        <color theme="1"/>
        <rFont val="Arial"/>
        <family val="2"/>
      </rPr>
      <t xml:space="preserve"> de cumplimiento en cada uno de los factores.</t>
    </r>
  </si>
  <si>
    <r>
      <t>c)</t>
    </r>
    <r>
      <rPr>
        <sz val="7"/>
        <color theme="1"/>
        <rFont val="Times New Roman"/>
        <family val="1"/>
      </rPr>
      <t xml:space="preserve">    </t>
    </r>
    <r>
      <rPr>
        <sz val="12"/>
        <color theme="1"/>
        <rFont val="Arial"/>
        <family val="2"/>
      </rPr>
      <t xml:space="preserve">Tercer nivel de calidad (Oro). Se encuentra ubicado entre el 62.55% y el 75% de esta puntuación; y en el que al menos se debe lograr el </t>
    </r>
    <r>
      <rPr>
        <sz val="16"/>
        <color rgb="FFFF0000"/>
        <rFont val="Arial"/>
        <family val="2"/>
      </rPr>
      <t>40%</t>
    </r>
    <r>
      <rPr>
        <sz val="12"/>
        <color theme="1"/>
        <rFont val="Arial"/>
        <family val="2"/>
      </rPr>
      <t xml:space="preserve"> de cumplimiento en cada uno de los factores.</t>
    </r>
  </si>
  <si>
    <t>Cuenta con un procedimiento público para la resolución de quejas y controversias.</t>
  </si>
  <si>
    <t>Cuenta con políticas y/o prácticas para la erradicación de estereotipos y prácticas discriminatorias en su publicidad</t>
  </si>
  <si>
    <t>No discriminación en publicidad</t>
  </si>
  <si>
    <t>Lleva a cabo acciones que respeten las relaciones interculturales (diversidad étnica y lingüística de México)</t>
  </si>
  <si>
    <t>Cuenta con políticas y/o prácticas para la erradicación de estereotipos socioculturales y prácticas discriminatorias en su publicidad</t>
  </si>
  <si>
    <t>Cuenta con criterios de evaluación  como benchmarking e inteligencia de mercados.</t>
  </si>
  <si>
    <t>Conoce el Catálogo del Patrimonio Cultural, Material e Inmaterial de México</t>
  </si>
  <si>
    <t xml:space="preserve">Se apega a los criterios de uso con responsabilidad del patrimonio cultural, material e inmaterial de México </t>
  </si>
  <si>
    <t>NIVELES DE CALIDAD POR PUNTUACIÓN</t>
  </si>
  <si>
    <t>Cuenta con un programa interno en el que demuestra que las especies que utiliza para la preparación de alimentos no están en peligro de extinción, no son vulnerables, no están amenazadas ni ha irrespetado periodos de veda.</t>
  </si>
  <si>
    <t xml:space="preserve">Cuenta con Políticas para no  utilizar ni consumir productos que tengan contraindicaciones ambientales. </t>
  </si>
  <si>
    <t>Se promueven políticas, planes y acciones para un uso sustentable de recursos naturales.</t>
  </si>
  <si>
    <t>Promueve y/o contrata personas de la localidad.</t>
  </si>
  <si>
    <t xml:space="preserve">La documentación e identificación del menú responde a una estandarización </t>
  </si>
  <si>
    <t>Tiene una consistencia en el estilo del menú.</t>
  </si>
  <si>
    <t>Se incluyen vinos mexicanos en la carta.</t>
  </si>
  <si>
    <r>
      <rPr>
        <b/>
        <sz val="11"/>
        <color theme="1"/>
        <rFont val="Soberana Sans Light"/>
        <family val="3"/>
      </rPr>
      <t xml:space="preserve">Certificado de Empresa Socialmente Responsable. </t>
    </r>
    <r>
      <rPr>
        <sz val="11"/>
        <color theme="1"/>
        <rFont val="Soberana Sans Light"/>
        <family val="3"/>
      </rPr>
      <t>CEMEFI</t>
    </r>
  </si>
  <si>
    <t>Hace uso de sistemas adecuados y/o utiliza nuevas tecnologías para el ahorro de energía en refrigeración.</t>
  </si>
  <si>
    <t>Ofrece jornadas de trabajo flexible para el personal que requiera armonizar su actividad con el cuidado de sus hijos: jardines de niños, horas de lactancia, etc.</t>
  </si>
  <si>
    <t>Cuenta con una política de brindar oportunidades de empleo a personas con discapacidad.</t>
  </si>
  <si>
    <t>Utiliza menaje (el termino aplica solo para negocios con venta de servicio a domicilio) y accesorios de uso prolongado, para evitar el uso de productos como vajilla de cartón, plástico, estereofón, aluminio u otros materiales no amigables con el ambiente tales como biodegradables oxo-biodegradables, orgánicos y/o reutilizables.</t>
  </si>
  <si>
    <t>Cuenta con evidencia donde especifique que reutiliza papel y/o sistemas informáticos que permiten reducir su consumo.</t>
  </si>
  <si>
    <t>Compra bienes desechables y de consumo conforme a sus necesidades de operación y busca formas de reducir su uso.</t>
  </si>
  <si>
    <t>Hace uso de sistemas adecuados y/o nuevas tecnologías para aumentar la eficiencia en el sistema de aire acondicionado.</t>
  </si>
  <si>
    <t>Utiliza alguno de los siguientes tipos de dispositivos: apagado automático, interruptores de presencia, desactivado de circuitos, sensores, y foto celdas.</t>
  </si>
  <si>
    <t>Cuenta con un Plan o estrategias que señalen la intención de apoyar el desarrollo de las comunidades donde opera.</t>
  </si>
  <si>
    <r>
      <t xml:space="preserve">Tiene al menos un puesto disponible para ser ocupado por una persona con alguna </t>
    </r>
    <r>
      <rPr>
        <b/>
        <sz val="11"/>
        <color theme="1"/>
        <rFont val="Soberana Sans Light"/>
        <family val="3"/>
      </rPr>
      <t>discapacidad</t>
    </r>
    <r>
      <rPr>
        <sz val="9"/>
        <color theme="1"/>
        <rFont val="Soberana Sans Light"/>
        <family val="3"/>
      </rPr>
      <t xml:space="preserve"> y cuenta con las instalaciones (condiciones físicas) para el desempeño de su trabajo.</t>
    </r>
  </si>
  <si>
    <t>Cumple con las disposiciones sanitarias aplicables 
 (NOM-251-SSA1-2009) 
Promueve la seguridad de los consumidores.</t>
  </si>
  <si>
    <t>Reglamento de Control Sanitario de Productos y Servicios.</t>
  </si>
  <si>
    <t xml:space="preserve">COFEPRIS </t>
  </si>
  <si>
    <t>Establece las disposiciones sanitarias obligatorias para los procesadores de alimentos.</t>
  </si>
  <si>
    <t xml:space="preserve">NOM-127-SSA1-1994
</t>
  </si>
  <si>
    <t xml:space="preserve">Salud ambiental, agua para uso y consumo humano- Límites permisibles de calidad y tratamientos a que debe someterse el agua para su potabilización. </t>
  </si>
  <si>
    <r>
      <t xml:space="preserve">El Sistema Nacional de Certificación Turística integra distintivos, sellos y reconocimientos otorgados por la Secretaría de Turismo a los prestadores de servicios turísticos y/o destinos turísticos que se distinguen por adoptar mejores prácticas en sus procesos o altos estándares en sus servicios, a través de un proceso de autoevaluación y supervisión por parte de la propia Secretaría. Asimismo, integra otras certificaciones y reconocimientos nacionales e internacionales otorgados por otras dependencias de gobierno, organizaciones, instituciones, etc. 
El Sistema Nacional de Certificación Turística es un conjunto de mecanismos e instrumentos para definir y aplicar criterios y estándares dirigidos a asegurar la calidad en la provisión de servicios turísticos, mediante el otorgamiento del </t>
    </r>
    <r>
      <rPr>
        <b/>
        <sz val="11"/>
        <color theme="1"/>
        <rFont val="Soberana Sans Light"/>
        <family val="3"/>
      </rPr>
      <t>Distintivo Nacional de Calidad Turística.</t>
    </r>
  </si>
  <si>
    <t>Para ingresar al Sistema Nacional de Certificación Turística es  obligatorio requisitar la Solicitud de Adhesión correspondiente, por lo que es indispensable estar inscrito ante el Registro Nacional de Turismo. Posteriormente deberá llenar la Guía de Evaluación del subsector, por lo que es necesario cumplir con el marco legal y normativo.
Se debe seleccionar un grado de cumplimiento (NE, ID, DO, DP, DI o MR) para cada requisito solicitado y posteriormente ir a la pestaña de referentes y seleccionar los distintivos, certificaciones, sellos, etc., que tiene vigentes el prestador de servicios turísticos e indicar con cuales cuenta su establecimiento, al finalizar dicho proceso, seleccionar la pestaña “Calificación” para conocer  el puntaje y nivel de calidad alcanzado.</t>
  </si>
  <si>
    <t>El valor que corresponde a cada requisito se distribuyó entre seis criterios de cumplimiento:</t>
  </si>
  <si>
    <t>Criterio</t>
  </si>
  <si>
    <t>Significado</t>
  </si>
  <si>
    <t>Descripción del criterio</t>
  </si>
  <si>
    <t>Peso porcentual</t>
  </si>
  <si>
    <t>No existe la evidencia</t>
  </si>
  <si>
    <t>Documentado</t>
  </si>
  <si>
    <t>El Sujeto cuenta sólo con un documento que le permitirá en un futuro realizar de manera sistemática sus actividades, pero aún no lo difunde al interior de su organización.</t>
  </si>
  <si>
    <t>IM</t>
  </si>
  <si>
    <t>Implementado no documentado</t>
  </si>
  <si>
    <t>Documentado e implementado</t>
  </si>
  <si>
    <t>Medición de resultados</t>
  </si>
  <si>
    <t xml:space="preserve">SOLICITUD DE ADHESIÓN DEL SNCT
PRESTADORES DE SERVICIOS TURÍSTICOS
(PERSONA MORAL O PERSONA FÍSICA CON ACTIVIDAD EMPRESARIAL)
 </t>
  </si>
  <si>
    <t>La presente Solicitud de Adhesión es para llevar a cabo de manera voluntaria el ingreso al Sistema Nacional de Certificación Turística, con la finalidad de obtener el Distintivo Nacional de Calidad Turística conforme al nivel de calidad alcanzado.
El Distintivo Nacional de Calidad Turística se podrá obtener a través de dos vías; realizando el prestador de servicios turísticos su diagnóstico de inicio sin implementar la metodología de intervención, siempre y cuando no requiera elevar el nivel de calidad y, a través de la intervención de una Unidad Promotora de la Calidad y Sustentabilidad de los Servicios Turísticos cuando requiera implementar la metodología de intervención para elaborar su plan de acción e incrementar su nivel de calidad. Es importante mencionar que ambas vías están sujetas a una auditoría por parte de un organismo dictaminador para validar el nivel de calidad alcanzado y, de esta manera hacer transparente el proceso de obtención del Distintivo.</t>
  </si>
  <si>
    <t>DATOS GENERALES DEL PRESTADOR DE SERVICIOS TURÍSTICOS</t>
  </si>
  <si>
    <t>Fecha</t>
  </si>
  <si>
    <t>No. de proceso en el SNCT</t>
  </si>
  <si>
    <t>Tipo de proceso</t>
  </si>
  <si>
    <t>Certificación</t>
  </si>
  <si>
    <t>Renovación</t>
  </si>
  <si>
    <t xml:space="preserve">RNT Folio* </t>
  </si>
  <si>
    <t>Nombre Comercial</t>
  </si>
  <si>
    <t>Razón Social</t>
  </si>
  <si>
    <t>Subsector</t>
  </si>
  <si>
    <t>Giro</t>
  </si>
  <si>
    <t>RFC</t>
  </si>
  <si>
    <t>Página web</t>
  </si>
  <si>
    <t>Facebook</t>
  </si>
  <si>
    <t>Teléfono</t>
  </si>
  <si>
    <t>Tamaño de la empresa</t>
  </si>
  <si>
    <t>Micro</t>
  </si>
  <si>
    <t>Pequeña</t>
  </si>
  <si>
    <t>Mediana</t>
  </si>
  <si>
    <t>Grande</t>
  </si>
  <si>
    <t>Número de trabajadores</t>
  </si>
  <si>
    <t>Mujeres</t>
  </si>
  <si>
    <t>Hombres</t>
  </si>
  <si>
    <t xml:space="preserve">Personas con discapacidad </t>
  </si>
  <si>
    <t>Dirección</t>
  </si>
  <si>
    <t>Calle, número exterior y número interior</t>
  </si>
  <si>
    <t>Entre las calles</t>
  </si>
  <si>
    <t>Colonia</t>
  </si>
  <si>
    <t>Delegación/ Municipio</t>
  </si>
  <si>
    <t>Código Postal</t>
  </si>
  <si>
    <t>Entidad federativa</t>
  </si>
  <si>
    <t>DATOS DEL PROPIETARIO Y/O REPRESENTANTE LEGAL</t>
  </si>
  <si>
    <t>Nombre (s), apellido paterno, apellido materno</t>
  </si>
  <si>
    <t>Cargo</t>
  </si>
  <si>
    <t>CURP</t>
  </si>
  <si>
    <t>Celular</t>
  </si>
  <si>
    <t>Correo electrónico</t>
  </si>
  <si>
    <t>EL PRESTADOR DE SERVICIOS TURÍSTICOS:</t>
  </si>
  <si>
    <t>N/A</t>
  </si>
  <si>
    <t>Cuenta con alta en la Secretaría de Hacienda y Crédito Público</t>
  </si>
  <si>
    <t>Cuenta con inscripción del registro empresarial ante el IMSS</t>
  </si>
  <si>
    <t>Cumple con normas oficiales mexicanas aplicables en el subsector</t>
  </si>
  <si>
    <t>Cuenta con multas, quejas, reclamos, sanciones u observaciones, pendientes de cumplimentar, como resultado de inspecciones realizadas por autoridades, tales como PROFECO, STPS, IMSS, SEGOB, COFEPRIS, otras (especificar en observaciones)</t>
  </si>
  <si>
    <t>Cuenta con su Constancia de Clasificación Hotelera (indique su número de Constancia en observaciones) **</t>
  </si>
  <si>
    <t>En virtud que la información contenida en la presente solicitud es confidencial, de conformidad con lo dispuesto por los artículos 116 y 120 de la Ley General de Transparencia y Acceso a la Información Pública, manifiesto que otorgo mi consentimiento para su difusión o distribución en caso de ser solicitada al amparo del referido ordenamiento legal.</t>
  </si>
  <si>
    <t>Declaro bajo protesta de decir verdad y apercibido que las penas en que incurren las personas que declaran con falsedad ante una autoridad distinta de la judicial, en los términos de lo dispuesto por el artículo 247, fracción I del Código Penal Federal, que la información asentada en la presente solicitud es verdadera y los documentos que se anexan al mismo son auténticos.</t>
  </si>
  <si>
    <t>De conformidad con lo dispuesto en el artículo 35, fracción II de la Ley Federal de Procedimiento Administrativo, manifiesto expresamente mi conformidad para recibir notificaciones a través del correo electrónico proporcionado para tal efecto.</t>
  </si>
  <si>
    <t>*No aplica para el subsector de convenciones, ferias y exposiciones.</t>
  </si>
  <si>
    <t>**Aplica únicamente para el subsector de hospedaje</t>
  </si>
  <si>
    <t>MANIFIESTO DE CONFORMIDAD</t>
  </si>
  <si>
    <t xml:space="preserve">NOMBRE COMPLETO Y FIRMA DEL PROPIETARIO Y/O REPRESENTANTE LEGAL </t>
  </si>
  <si>
    <t>TOTAL:</t>
  </si>
  <si>
    <t>El Sujeto no cuenta con la evidencia.</t>
  </si>
  <si>
    <t>El Sujeto cuenta con documentación soporte que le permitirá realizar de manera sistemática sus actividades y la difunde entre los miembros de la organización con el propósito de darla a conocer e involucrarlos en los procesos o planes que se vayan a estructurar, pero aún no lo implementa.</t>
  </si>
  <si>
    <t>El Sujeto realiza las actividades en la organización pero no ha generado documentación o evidencias que garanticen mantener el proceso bajo condiciones controladas.</t>
  </si>
  <si>
    <t>El Sujeto tiene definido y lleva a cabo un plan o proceso imprescindible para organizar lo que se hace, medirlo y mejorarlo. Cuenta con la documentación soporte de los procesos, permitiendo garantizar la eficacia y repetitividad de los mismos, pero aún no cuenta con algún Referente que avale su cumplimiento.</t>
  </si>
  <si>
    <t>El Sujeto cuenta con procesos sistemáticos, continuos, medibles y recurrentes o cíclicos, que utilizan la medición de indicadores como elemento de mejora, sobre todo para elevar la productividad en una organización, es decir, cuenta con Referentes vigentes.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</si>
</sst>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4" x14ac:knownFonts="1">
    <font>
      <sz val="11"/>
      <color theme="1"/>
      <name val="Calibri"/>
      <family val="2"/>
      <scheme val="minor"/>
    </font>
    <font>
      <sz val="11"/>
      <color theme="1"/>
      <name val="Soberana Titular"/>
      <family val="3"/>
    </font>
    <font>
      <sz val="10"/>
      <color theme="1"/>
      <name val="Soberana Titular"/>
      <family val="3"/>
    </font>
    <font>
      <sz val="10"/>
      <color theme="1"/>
      <name val="Calibri"/>
      <family val="2"/>
      <scheme val="minor"/>
    </font>
    <font>
      <b/>
      <sz val="11"/>
      <color theme="1"/>
      <name val="Calibri"/>
      <family val="2"/>
      <scheme val="minor"/>
    </font>
    <font>
      <sz val="9"/>
      <color theme="1"/>
      <name val="Soberana Sans Light"/>
      <family val="3"/>
    </font>
    <font>
      <sz val="8"/>
      <color rgb="FF000000"/>
      <name val="Soberana Sans Light"/>
      <family val="3"/>
    </font>
    <font>
      <b/>
      <sz val="9"/>
      <color theme="1"/>
      <name val="Soberana Sans Light"/>
      <family val="3"/>
    </font>
    <font>
      <b/>
      <sz val="20"/>
      <color theme="1"/>
      <name val="Soberana Sans Light"/>
      <family val="3"/>
    </font>
    <font>
      <sz val="11"/>
      <color theme="1"/>
      <name val="Soberana Sans Light"/>
      <family val="3"/>
    </font>
    <font>
      <sz val="10"/>
      <color theme="1"/>
      <name val="Soberana Sans Light"/>
      <family val="3"/>
    </font>
    <font>
      <b/>
      <sz val="11"/>
      <color rgb="FF000000"/>
      <name val="Soberana Sans Light"/>
      <family val="3"/>
    </font>
    <font>
      <b/>
      <sz val="10"/>
      <color theme="0"/>
      <name val="Soberana Sans Light"/>
      <family val="3"/>
    </font>
    <font>
      <sz val="10"/>
      <color theme="0"/>
      <name val="Soberana Sans Light"/>
      <family val="3"/>
    </font>
    <font>
      <sz val="10"/>
      <color rgb="FF000000"/>
      <name val="Soberana Sans Light"/>
      <family val="3"/>
    </font>
    <font>
      <b/>
      <sz val="12"/>
      <color theme="1"/>
      <name val="Soberana Sans Light"/>
      <family val="3"/>
    </font>
    <font>
      <sz val="9"/>
      <color rgb="FF000000"/>
      <name val="Soberana Sans Light"/>
      <family val="3"/>
    </font>
    <font>
      <b/>
      <sz val="10"/>
      <color theme="1"/>
      <name val="Soberana Sans Light"/>
      <family val="3"/>
    </font>
    <font>
      <sz val="9"/>
      <color theme="7" tint="-0.249977111117893"/>
      <name val="Soberana Sans Light"/>
      <family val="3"/>
    </font>
    <font>
      <sz val="9"/>
      <color theme="5" tint="-0.249977111117893"/>
      <name val="Soberana Sans Light"/>
      <family val="3"/>
    </font>
    <font>
      <sz val="9"/>
      <color theme="0" tint="-0.34998626667073579"/>
      <name val="Soberana Sans Light"/>
      <family val="3"/>
    </font>
    <font>
      <sz val="9"/>
      <color theme="1" tint="0.499984740745262"/>
      <name val="Soberana Sans Light"/>
      <family val="3"/>
    </font>
    <font>
      <sz val="9"/>
      <color theme="4" tint="0.39997558519241921"/>
      <name val="Soberana Sans Light"/>
      <family val="3"/>
    </font>
    <font>
      <sz val="8"/>
      <color theme="1"/>
      <name val="Arial"/>
      <family val="2"/>
    </font>
    <font>
      <b/>
      <sz val="11"/>
      <color theme="1"/>
      <name val="Soberana Sans Light"/>
      <family val="3"/>
    </font>
    <font>
      <sz val="10"/>
      <color theme="2"/>
      <name val="Soberana Sans Light"/>
      <family val="3"/>
    </font>
    <font>
      <b/>
      <sz val="16"/>
      <color theme="0"/>
      <name val="Soberana Titular"/>
      <family val="3"/>
    </font>
    <font>
      <b/>
      <sz val="20"/>
      <color theme="1"/>
      <name val="Soberana Titular"/>
      <family val="3"/>
    </font>
    <font>
      <b/>
      <sz val="14"/>
      <name val="Soberana Titular"/>
      <family val="3"/>
    </font>
    <font>
      <b/>
      <sz val="24"/>
      <name val="Soberana Titular"/>
      <family val="3"/>
    </font>
    <font>
      <b/>
      <sz val="10"/>
      <name val="Soberana Sans Light"/>
      <family val="3"/>
    </font>
    <font>
      <sz val="10"/>
      <name val="Soberana Sans Light"/>
      <family val="3"/>
    </font>
    <font>
      <sz val="16"/>
      <name val="Soberana Sans Light"/>
      <family val="3"/>
    </font>
    <font>
      <sz val="16"/>
      <color theme="1"/>
      <name val="Soberana Sans Light"/>
      <family val="3"/>
    </font>
    <font>
      <b/>
      <sz val="20"/>
      <name val="Soberana Sans Light"/>
      <family val="3"/>
    </font>
    <font>
      <sz val="8"/>
      <color theme="1"/>
      <name val="Soberana Sans Light"/>
      <family val="3"/>
    </font>
    <font>
      <b/>
      <sz val="11"/>
      <color rgb="FF000000"/>
      <name val="Soberana Sans"/>
      <family val="3"/>
    </font>
    <font>
      <b/>
      <sz val="22"/>
      <color theme="1"/>
      <name val="Soberana Sans Ultra"/>
      <family val="3"/>
    </font>
    <font>
      <b/>
      <sz val="9"/>
      <color theme="1"/>
      <name val="Soberana Sans"/>
      <family val="3"/>
    </font>
    <font>
      <b/>
      <sz val="10"/>
      <color theme="1"/>
      <name val="Soberana Sans"/>
      <family val="3"/>
    </font>
    <font>
      <b/>
      <sz val="11"/>
      <color theme="1"/>
      <name val="Soberana Sans"/>
      <family val="3"/>
    </font>
    <font>
      <sz val="11"/>
      <color theme="0"/>
      <name val="Soberana Sans Light"/>
      <family val="3"/>
    </font>
    <font>
      <b/>
      <sz val="12"/>
      <color theme="0"/>
      <name val="Soberana Sans"/>
      <family val="3"/>
    </font>
    <font>
      <b/>
      <sz val="14"/>
      <color theme="1"/>
      <name val="Calibri"/>
      <family val="2"/>
      <scheme val="minor"/>
    </font>
    <font>
      <b/>
      <i/>
      <sz val="9"/>
      <color rgb="FFFFFFFF"/>
      <name val="Soberana Sans Light"/>
      <family val="3"/>
    </font>
    <font>
      <b/>
      <sz val="10"/>
      <color rgb="FFFFFFFF"/>
      <name val="Soberana Sans Light"/>
      <family val="3"/>
    </font>
    <font>
      <b/>
      <sz val="12"/>
      <color theme="1"/>
      <name val="Arial"/>
      <family val="2"/>
    </font>
    <font>
      <b/>
      <sz val="12"/>
      <color theme="1"/>
      <name val="Times New Roman"/>
      <family val="1"/>
    </font>
    <font>
      <sz val="12"/>
      <color theme="1"/>
      <name val="Arial"/>
      <family val="2"/>
    </font>
    <font>
      <sz val="7"/>
      <color theme="1"/>
      <name val="Times New Roman"/>
      <family val="1"/>
    </font>
    <font>
      <sz val="16"/>
      <color rgb="FFFF0000"/>
      <name val="Arial"/>
      <family val="2"/>
    </font>
    <font>
      <sz val="10"/>
      <color theme="1"/>
      <name val="Times New Roman"/>
      <family val="1"/>
    </font>
    <font>
      <sz val="9"/>
      <color rgb="FFFFFFFF"/>
      <name val="Soberana Sans Light"/>
      <family val="3"/>
    </font>
    <font>
      <b/>
      <sz val="9"/>
      <color rgb="FF000000"/>
      <name val="Soberana Sans Light"/>
      <family val="3"/>
    </font>
    <font>
      <sz val="9"/>
      <color rgb="FFFF0000"/>
      <name val="Soberana Sans Light"/>
      <family val="3"/>
    </font>
    <font>
      <b/>
      <sz val="12"/>
      <color rgb="FFFF0000"/>
      <name val="Soberana Sans Light"/>
      <family val="3"/>
    </font>
    <font>
      <sz val="10"/>
      <color rgb="FFFF0000"/>
      <name val="Soberana Sans Light"/>
      <family val="3"/>
    </font>
    <font>
      <sz val="9"/>
      <name val="Soberana Sans Light"/>
      <family val="3"/>
    </font>
    <font>
      <sz val="11"/>
      <color theme="1"/>
      <name val="Soberana Sanz light"/>
    </font>
    <font>
      <b/>
      <sz val="11"/>
      <color theme="1"/>
      <name val="Soberana Sanz light"/>
    </font>
    <font>
      <i/>
      <sz val="11"/>
      <color theme="1"/>
      <name val="Soberana Sanz light"/>
    </font>
    <font>
      <sz val="10"/>
      <color theme="1"/>
      <name val="Arial"/>
      <family val="2"/>
    </font>
    <font>
      <sz val="11"/>
      <color rgb="FF000000"/>
      <name val="Soberana Sans"/>
      <family val="3"/>
    </font>
    <font>
      <b/>
      <sz val="12"/>
      <name val="Soberana Titular"/>
      <family val="3"/>
    </font>
    <font>
      <sz val="11"/>
      <name val="Soberana Sans"/>
      <family val="3"/>
    </font>
    <font>
      <sz val="11"/>
      <color theme="1"/>
      <name val="Soberana Sans"/>
      <family val="3"/>
    </font>
    <font>
      <sz val="7"/>
      <color rgb="FF000000"/>
      <name val="Arial"/>
      <family val="2"/>
    </font>
    <font>
      <sz val="11"/>
      <color theme="0"/>
      <name val="Soberana Sans"/>
      <family val="3"/>
    </font>
    <font>
      <b/>
      <sz val="11"/>
      <name val="Soberana Sans"/>
      <family val="3"/>
    </font>
    <font>
      <b/>
      <sz val="11"/>
      <color rgb="FF595959"/>
      <name val="Soberana Sans"/>
      <family val="3"/>
    </font>
    <font>
      <i/>
      <sz val="11"/>
      <color theme="1"/>
      <name val="Soberana Sans"/>
      <family val="3"/>
    </font>
    <font>
      <sz val="10"/>
      <color theme="1"/>
      <name val="Soberana Sans"/>
      <family val="3"/>
    </font>
    <font>
      <sz val="14"/>
      <color theme="1"/>
      <name val="Soberana Sans Light"/>
      <family val="3"/>
    </font>
    <font>
      <sz val="14"/>
      <color theme="1"/>
      <name val="Calibri"/>
      <family val="2"/>
      <scheme val="minor"/>
    </font>
  </fonts>
  <fills count="12">
    <fill>
      <patternFill patternType="none"/>
    </fill>
    <fill>
      <patternFill patternType="gray125"/>
    </fill>
    <fill>
      <patternFill patternType="solid">
        <fgColor rgb="FF00B050"/>
        <bgColor indexed="64"/>
      </patternFill>
    </fill>
    <fill>
      <patternFill patternType="solid">
        <fgColor rgb="FFD028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9BBB59"/>
        <bgColor indexed="64"/>
      </patternFill>
    </fill>
    <fill>
      <patternFill patternType="solid">
        <fgColor rgb="FFEAF1DD"/>
        <bgColor indexed="64"/>
      </patternFill>
    </fill>
    <fill>
      <patternFill patternType="solid">
        <fgColor theme="9" tint="0.59999389629810485"/>
        <bgColor indexed="64"/>
      </patternFill>
    </fill>
    <fill>
      <patternFill patternType="solid">
        <fgColor theme="0"/>
        <bgColor indexed="64"/>
      </patternFill>
    </fill>
    <fill>
      <patternFill patternType="solid">
        <fgColor theme="9" tint="-0.249977111117893"/>
        <bgColor indexed="64"/>
      </patternFill>
    </fill>
    <fill>
      <patternFill patternType="solid">
        <fgColor theme="9"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top/>
      <bottom style="medium">
        <color rgb="FF9BBB59"/>
      </bottom>
      <diagonal/>
    </border>
    <border>
      <left style="medium">
        <color rgb="FF9BBB59"/>
      </left>
      <right/>
      <top style="medium">
        <color rgb="FF9BBB59"/>
      </top>
      <bottom style="medium">
        <color rgb="FF9BBB59"/>
      </bottom>
      <diagonal/>
    </border>
    <border>
      <left/>
      <right/>
      <top style="medium">
        <color rgb="FF9BBB59"/>
      </top>
      <bottom style="medium">
        <color rgb="FF9BBB59"/>
      </bottom>
      <diagonal/>
    </border>
    <border>
      <left/>
      <right style="medium">
        <color rgb="FF9BBB59"/>
      </right>
      <top style="medium">
        <color rgb="FF9BBB59"/>
      </top>
      <bottom style="medium">
        <color rgb="FF9BBB59"/>
      </bottom>
      <diagonal/>
    </border>
    <border>
      <left style="medium">
        <color rgb="FFC2D69B"/>
      </left>
      <right style="medium">
        <color rgb="FFC2D69B"/>
      </right>
      <top/>
      <bottom style="medium">
        <color rgb="FFC2D69B"/>
      </bottom>
      <diagonal/>
    </border>
    <border>
      <left/>
      <right style="medium">
        <color rgb="FFC2D69B"/>
      </right>
      <top/>
      <bottom style="medium">
        <color rgb="FFC2D69B"/>
      </bottom>
      <diagonal/>
    </border>
    <border>
      <left style="medium">
        <color theme="9" tint="-0.24994659260841701"/>
      </left>
      <right style="medium">
        <color theme="9" tint="-0.24994659260841701"/>
      </right>
      <top style="medium">
        <color theme="9" tint="-0.24994659260841701"/>
      </top>
      <bottom style="medium">
        <color theme="9" tint="-0.24994659260841701"/>
      </bottom>
      <diagonal/>
    </border>
    <border>
      <left/>
      <right style="medium">
        <color theme="9" tint="-0.24994659260841701"/>
      </right>
      <top style="medium">
        <color theme="9" tint="-0.24994659260841701"/>
      </top>
      <bottom/>
      <diagonal/>
    </border>
    <border>
      <left/>
      <right style="medium">
        <color theme="9" tint="-0.24994659260841701"/>
      </right>
      <top/>
      <bottom/>
      <diagonal/>
    </border>
  </borders>
  <cellStyleXfs count="1">
    <xf numFmtId="0" fontId="0" fillId="0" borderId="0"/>
  </cellStyleXfs>
  <cellXfs count="318">
    <xf numFmtId="0" fontId="0" fillId="0" borderId="0" xfId="0"/>
    <xf numFmtId="0" fontId="2" fillId="0" borderId="0" xfId="0" applyFont="1"/>
    <xf numFmtId="0" fontId="1" fillId="0" borderId="0" xfId="0" applyFont="1" applyAlignment="1">
      <alignment vertical="center"/>
    </xf>
    <xf numFmtId="0" fontId="2" fillId="0" borderId="0" xfId="0" applyFont="1" applyAlignment="1">
      <alignment wrapText="1"/>
    </xf>
    <xf numFmtId="0" fontId="0" fillId="0" borderId="0" xfId="0" applyFont="1" applyAlignment="1">
      <alignment vertical="center"/>
    </xf>
    <xf numFmtId="0" fontId="3" fillId="0" borderId="0" xfId="0" applyFont="1" applyAlignment="1">
      <alignment wrapText="1"/>
    </xf>
    <xf numFmtId="0" fontId="5" fillId="0" borderId="0" xfId="0" applyFont="1" applyAlignment="1">
      <alignment horizontal="center" vertical="center"/>
    </xf>
    <xf numFmtId="0" fontId="5" fillId="0" borderId="0" xfId="0" applyFont="1" applyAlignment="1">
      <alignment horizontal="center" vertical="center" wrapText="1"/>
    </xf>
    <xf numFmtId="0" fontId="13" fillId="3" borderId="1" xfId="0" applyFont="1" applyFill="1" applyBorder="1" applyAlignment="1">
      <alignment horizontal="center" vertical="center"/>
    </xf>
    <xf numFmtId="0" fontId="10" fillId="0" borderId="1" xfId="0" applyFont="1" applyBorder="1" applyAlignment="1">
      <alignment horizontal="center" vertical="center" wrapText="1"/>
    </xf>
    <xf numFmtId="0" fontId="14" fillId="0" borderId="1" xfId="0" applyFont="1" applyBorder="1" applyAlignment="1">
      <alignment horizontal="center" wrapText="1"/>
    </xf>
    <xf numFmtId="0" fontId="14" fillId="0" borderId="1" xfId="0" applyFont="1" applyBorder="1" applyAlignment="1">
      <alignment horizontal="center" vertical="center" wrapText="1"/>
    </xf>
    <xf numFmtId="0" fontId="10" fillId="0" borderId="1" xfId="0" applyFont="1" applyBorder="1" applyAlignment="1">
      <alignment horizontal="center" wrapText="1"/>
    </xf>
    <xf numFmtId="0" fontId="10" fillId="0" borderId="0" xfId="0" applyFont="1" applyAlignment="1">
      <alignment horizontal="center"/>
    </xf>
    <xf numFmtId="0" fontId="10" fillId="0" borderId="0" xfId="0" applyFont="1" applyAlignment="1">
      <alignment horizontal="center" vertical="center"/>
    </xf>
    <xf numFmtId="0" fontId="10" fillId="0" borderId="0" xfId="0" applyFont="1"/>
    <xf numFmtId="0" fontId="9" fillId="0" borderId="0" xfId="0" applyFont="1" applyAlignment="1">
      <alignment horizontal="center" vertical="center"/>
    </xf>
    <xf numFmtId="0" fontId="5" fillId="3" borderId="1" xfId="0" applyFont="1" applyFill="1" applyBorder="1" applyAlignment="1">
      <alignment horizontal="center" vertical="center"/>
    </xf>
    <xf numFmtId="0" fontId="4" fillId="0" borderId="0" xfId="0" applyFont="1" applyFill="1"/>
    <xf numFmtId="0" fontId="5" fillId="0" borderId="1" xfId="0" applyFont="1" applyFill="1" applyBorder="1" applyAlignment="1">
      <alignment horizontal="center" vertical="center"/>
    </xf>
    <xf numFmtId="0" fontId="5" fillId="0" borderId="0" xfId="0" applyFont="1" applyFill="1" applyAlignment="1">
      <alignment horizontal="center" vertical="center" textRotation="90"/>
    </xf>
    <xf numFmtId="0" fontId="15" fillId="0" borderId="1" xfId="0" applyFont="1" applyFill="1" applyBorder="1" applyAlignment="1">
      <alignment vertical="center" textRotation="90"/>
    </xf>
    <xf numFmtId="0" fontId="23" fillId="0" borderId="1" xfId="0" applyFont="1" applyFill="1" applyBorder="1" applyAlignment="1">
      <alignment horizontal="center" vertical="center" wrapText="1"/>
    </xf>
    <xf numFmtId="0" fontId="8" fillId="0" borderId="0" xfId="0" applyFont="1" applyFill="1" applyBorder="1" applyAlignment="1">
      <alignment vertical="center"/>
    </xf>
    <xf numFmtId="0" fontId="0" fillId="0" borderId="0" xfId="0" applyFill="1" applyBorder="1"/>
    <xf numFmtId="0" fontId="9" fillId="0" borderId="0" xfId="0" applyFont="1"/>
    <xf numFmtId="0" fontId="24" fillId="0" borderId="0" xfId="0" applyFont="1"/>
    <xf numFmtId="0" fontId="4" fillId="0" borderId="0" xfId="0" applyFont="1"/>
    <xf numFmtId="0" fontId="9" fillId="0" borderId="1" xfId="0" applyFont="1" applyBorder="1" applyAlignment="1">
      <alignment horizontal="center" vertical="center"/>
    </xf>
    <xf numFmtId="0" fontId="9" fillId="0" borderId="0" xfId="0" applyFont="1" applyBorder="1"/>
    <xf numFmtId="0" fontId="25" fillId="0" borderId="0" xfId="0" applyFont="1" applyFill="1" applyBorder="1" applyAlignment="1">
      <alignment horizontal="center" vertical="center"/>
    </xf>
    <xf numFmtId="0" fontId="24" fillId="2" borderId="1" xfId="0" applyFont="1" applyFill="1" applyBorder="1" applyAlignment="1">
      <alignment horizontal="center" vertical="center" wrapText="1"/>
    </xf>
    <xf numFmtId="0" fontId="30" fillId="0" borderId="1" xfId="0" applyFont="1" applyFill="1" applyBorder="1" applyAlignment="1">
      <alignment horizontal="center" vertical="center" wrapText="1"/>
    </xf>
    <xf numFmtId="0" fontId="31" fillId="0" borderId="1" xfId="0" applyFont="1" applyFill="1" applyBorder="1" applyAlignment="1">
      <alignment horizontal="center" vertical="center"/>
    </xf>
    <xf numFmtId="0" fontId="31" fillId="0" borderId="1" xfId="0" applyFont="1" applyBorder="1" applyAlignment="1">
      <alignment horizontal="center" wrapText="1"/>
    </xf>
    <xf numFmtId="0" fontId="3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24" fillId="0" borderId="0" xfId="0" applyFont="1" applyAlignment="1">
      <alignment horizontal="center" vertical="center"/>
    </xf>
    <xf numFmtId="0" fontId="32" fillId="0" borderId="1" xfId="0" applyFont="1" applyFill="1" applyBorder="1" applyAlignment="1">
      <alignment horizontal="center" vertical="center" wrapText="1"/>
    </xf>
    <xf numFmtId="0" fontId="33" fillId="0" borderId="1" xfId="0" applyFont="1" applyBorder="1" applyAlignment="1">
      <alignment horizontal="center" vertical="center" wrapText="1"/>
    </xf>
    <xf numFmtId="0" fontId="12" fillId="0" borderId="0" xfId="0" applyFont="1" applyFill="1" applyBorder="1" applyAlignment="1">
      <alignment vertical="center"/>
    </xf>
    <xf numFmtId="0" fontId="9" fillId="0" borderId="1" xfId="0" applyFont="1" applyBorder="1" applyAlignment="1">
      <alignment horizontal="center" vertical="center" wrapText="1"/>
    </xf>
    <xf numFmtId="0" fontId="9" fillId="0" borderId="0" xfId="0" applyFont="1" applyAlignment="1">
      <alignment horizontal="center" vertical="center"/>
    </xf>
    <xf numFmtId="0" fontId="5"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5" fillId="0" borderId="1" xfId="0" applyFont="1" applyFill="1" applyBorder="1" applyAlignment="1">
      <alignment horizontal="center" vertical="center" textRotation="90"/>
    </xf>
    <xf numFmtId="0" fontId="8" fillId="0" borderId="1" xfId="0" applyFont="1" applyFill="1" applyBorder="1" applyAlignment="1">
      <alignment horizontal="center" vertical="center"/>
    </xf>
    <xf numFmtId="0" fontId="7" fillId="3" borderId="1" xfId="0" applyFont="1" applyFill="1" applyBorder="1" applyAlignment="1">
      <alignment horizontal="center" vertical="center"/>
    </xf>
    <xf numFmtId="0" fontId="8" fillId="2" borderId="1" xfId="0" applyFont="1" applyFill="1" applyBorder="1" applyAlignment="1">
      <alignment horizontal="center" vertical="center"/>
    </xf>
    <xf numFmtId="0" fontId="5" fillId="0" borderId="1" xfId="0" applyFont="1" applyFill="1" applyBorder="1" applyAlignment="1">
      <alignment vertical="center" wrapText="1"/>
    </xf>
    <xf numFmtId="0" fontId="6" fillId="0" borderId="1" xfId="0" applyFont="1" applyFill="1" applyBorder="1" applyAlignment="1">
      <alignment vertical="center" wrapText="1"/>
    </xf>
    <xf numFmtId="0" fontId="15" fillId="0" borderId="1" xfId="0" applyFont="1" applyFill="1" applyBorder="1" applyAlignment="1">
      <alignment horizontal="center" vertical="center" textRotation="90" wrapText="1"/>
    </xf>
    <xf numFmtId="0" fontId="34" fillId="0" borderId="1" xfId="0" applyFont="1" applyFill="1" applyBorder="1" applyAlignment="1">
      <alignment horizontal="center" vertical="center"/>
    </xf>
    <xf numFmtId="0" fontId="23" fillId="0" borderId="1" xfId="0" applyFont="1" applyBorder="1" applyAlignment="1">
      <alignment horizontal="center" vertical="center" wrapText="1"/>
    </xf>
    <xf numFmtId="0" fontId="15" fillId="3" borderId="1" xfId="0" applyFont="1" applyFill="1" applyBorder="1" applyAlignment="1">
      <alignment vertical="center" textRotation="90"/>
    </xf>
    <xf numFmtId="0" fontId="6"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5" fillId="3" borderId="1" xfId="0" applyFont="1" applyFill="1" applyBorder="1" applyAlignment="1">
      <alignment horizontal="center" vertical="center" textRotation="90"/>
    </xf>
    <xf numFmtId="0" fontId="37" fillId="0" borderId="1" xfId="0" applyFont="1" applyBorder="1" applyAlignment="1">
      <alignment horizontal="center" vertical="center"/>
    </xf>
    <xf numFmtId="0" fontId="38" fillId="2" borderId="2" xfId="0" applyFont="1" applyFill="1" applyBorder="1" applyAlignment="1">
      <alignment horizontal="center" vertical="center"/>
    </xf>
    <xf numFmtId="0" fontId="36" fillId="2" borderId="1" xfId="0" applyFont="1" applyFill="1" applyBorder="1" applyAlignment="1">
      <alignment horizontal="center" vertical="center" wrapText="1"/>
    </xf>
    <xf numFmtId="0" fontId="36" fillId="2" borderId="1" xfId="0" applyFont="1" applyFill="1" applyBorder="1" applyAlignment="1">
      <alignment horizontal="center" vertical="center"/>
    </xf>
    <xf numFmtId="0" fontId="24" fillId="0" borderId="1" xfId="0" applyFont="1" applyBorder="1" applyAlignment="1">
      <alignment horizontal="center" vertical="center"/>
    </xf>
    <xf numFmtId="0" fontId="9" fillId="0" borderId="1" xfId="0" applyFont="1" applyBorder="1" applyAlignment="1">
      <alignment horizontal="center" vertical="center" wrapText="1"/>
    </xf>
    <xf numFmtId="0" fontId="41" fillId="3" borderId="1" xfId="0" applyFont="1" applyFill="1" applyBorder="1" applyAlignment="1">
      <alignment horizontal="center" vertical="center" wrapText="1"/>
    </xf>
    <xf numFmtId="0" fontId="42" fillId="3" borderId="1" xfId="0" applyFont="1" applyFill="1" applyBorder="1" applyAlignment="1">
      <alignment horizontal="center" vertical="center"/>
    </xf>
    <xf numFmtId="0" fontId="5" fillId="0" borderId="4" xfId="0" applyFont="1" applyFill="1" applyBorder="1" applyAlignment="1">
      <alignment horizontal="center" vertical="center" wrapText="1"/>
    </xf>
    <xf numFmtId="0" fontId="15" fillId="0" borderId="1" xfId="0" applyFont="1" applyFill="1" applyBorder="1" applyAlignment="1">
      <alignment horizontal="center" vertical="center" textRotation="90"/>
    </xf>
    <xf numFmtId="0" fontId="8" fillId="0" borderId="1" xfId="0" applyFont="1" applyFill="1" applyBorder="1" applyAlignment="1">
      <alignment horizontal="center" vertical="center"/>
    </xf>
    <xf numFmtId="0" fontId="7" fillId="3" borderId="1" xfId="0" applyFont="1" applyFill="1" applyBorder="1" applyAlignment="1">
      <alignment horizontal="center" vertical="center"/>
    </xf>
    <xf numFmtId="0" fontId="0" fillId="0" borderId="15" xfId="0" applyBorder="1" applyAlignment="1">
      <alignment horizontal="center"/>
    </xf>
    <xf numFmtId="0" fontId="44" fillId="6" borderId="16" xfId="0" applyFont="1" applyFill="1" applyBorder="1" applyAlignment="1">
      <alignment horizontal="center" vertical="center"/>
    </xf>
    <xf numFmtId="0" fontId="44" fillId="6" borderId="17" xfId="0" applyFont="1" applyFill="1" applyBorder="1" applyAlignment="1">
      <alignment horizontal="center" vertical="center" wrapText="1"/>
    </xf>
    <xf numFmtId="0" fontId="44" fillId="6" borderId="18" xfId="0" applyFont="1" applyFill="1" applyBorder="1" applyAlignment="1">
      <alignment horizontal="center" vertical="center" wrapText="1"/>
    </xf>
    <xf numFmtId="0" fontId="7" fillId="7" borderId="19" xfId="0" applyFont="1" applyFill="1" applyBorder="1" applyAlignment="1">
      <alignment vertical="center"/>
    </xf>
    <xf numFmtId="0" fontId="7" fillId="0" borderId="19" xfId="0" applyFont="1" applyBorder="1" applyAlignment="1">
      <alignment vertical="center"/>
    </xf>
    <xf numFmtId="0" fontId="45" fillId="6" borderId="16" xfId="0" applyFont="1" applyFill="1" applyBorder="1" applyAlignment="1">
      <alignment horizontal="center" vertical="center" wrapText="1"/>
    </xf>
    <xf numFmtId="0" fontId="45" fillId="6" borderId="17" xfId="0" applyFont="1" applyFill="1" applyBorder="1" applyAlignment="1">
      <alignment horizontal="center" vertical="center" wrapText="1"/>
    </xf>
    <xf numFmtId="0" fontId="45" fillId="6" borderId="18" xfId="0" applyFont="1" applyFill="1" applyBorder="1" applyAlignment="1">
      <alignment horizontal="center" vertical="center" wrapText="1"/>
    </xf>
    <xf numFmtId="0" fontId="17" fillId="7" borderId="19" xfId="0" applyFont="1" applyFill="1" applyBorder="1" applyAlignment="1">
      <alignment horizontal="center" vertical="center" wrapText="1"/>
    </xf>
    <xf numFmtId="0" fontId="10" fillId="7" borderId="20" xfId="0" applyFont="1" applyFill="1" applyBorder="1" applyAlignment="1">
      <alignment horizontal="center" vertical="center" wrapText="1"/>
    </xf>
    <xf numFmtId="0" fontId="17" fillId="0" borderId="19" xfId="0" applyFont="1" applyBorder="1" applyAlignment="1">
      <alignment horizontal="center" vertical="center" wrapText="1"/>
    </xf>
    <xf numFmtId="0" fontId="10" fillId="0" borderId="20" xfId="0" applyFont="1" applyBorder="1" applyAlignment="1">
      <alignment horizontal="center" vertical="center" wrapText="1"/>
    </xf>
    <xf numFmtId="0" fontId="48" fillId="0" borderId="0" xfId="0" applyFont="1" applyAlignment="1">
      <alignment horizontal="justify" vertical="center"/>
    </xf>
    <xf numFmtId="0" fontId="48" fillId="0" borderId="0" xfId="0" applyFont="1" applyAlignment="1">
      <alignment horizontal="left" vertical="justify"/>
    </xf>
    <xf numFmtId="0" fontId="0" fillId="0" borderId="0" xfId="0" applyAlignment="1">
      <alignment horizontal="left" vertical="justify"/>
    </xf>
    <xf numFmtId="0" fontId="46" fillId="0" borderId="0" xfId="0" applyFont="1" applyAlignment="1">
      <alignment horizontal="left" vertical="center"/>
    </xf>
    <xf numFmtId="0" fontId="0" fillId="0" borderId="0" xfId="0" applyAlignment="1">
      <alignment horizontal="left"/>
    </xf>
    <xf numFmtId="0" fontId="52" fillId="10" borderId="21" xfId="0" applyFont="1" applyFill="1" applyBorder="1" applyAlignment="1">
      <alignment horizontal="center" vertical="center" wrapText="1"/>
    </xf>
    <xf numFmtId="0" fontId="53" fillId="8" borderId="21" xfId="0" applyFont="1" applyFill="1" applyBorder="1" applyAlignment="1">
      <alignment vertical="center" wrapText="1"/>
    </xf>
    <xf numFmtId="0" fontId="16" fillId="8" borderId="21" xfId="0" applyFont="1" applyFill="1" applyBorder="1" applyAlignment="1">
      <alignment horizontal="center" vertical="center" wrapText="1"/>
    </xf>
    <xf numFmtId="9" fontId="16" fillId="8" borderId="21" xfId="0" applyNumberFormat="1" applyFont="1" applyFill="1" applyBorder="1" applyAlignment="1">
      <alignment horizontal="center" vertical="center" wrapText="1"/>
    </xf>
    <xf numFmtId="0" fontId="53" fillId="0" borderId="21" xfId="0" applyFont="1" applyBorder="1" applyAlignment="1">
      <alignment vertical="center" wrapText="1"/>
    </xf>
    <xf numFmtId="0" fontId="16" fillId="9" borderId="21" xfId="0" applyFont="1" applyFill="1" applyBorder="1" applyAlignment="1">
      <alignment horizontal="center" vertical="center" wrapText="1"/>
    </xf>
    <xf numFmtId="0" fontId="16" fillId="0" borderId="21" xfId="0" applyFont="1" applyBorder="1" applyAlignment="1">
      <alignment horizontal="center" vertical="center" wrapText="1"/>
    </xf>
    <xf numFmtId="9" fontId="16" fillId="9" borderId="21" xfId="0" applyNumberFormat="1" applyFont="1" applyFill="1" applyBorder="1" applyAlignment="1">
      <alignment horizontal="center" vertical="center" wrapText="1"/>
    </xf>
    <xf numFmtId="0" fontId="53" fillId="9" borderId="21" xfId="0" applyFont="1" applyFill="1" applyBorder="1" applyAlignment="1">
      <alignment vertical="center" wrapText="1"/>
    </xf>
    <xf numFmtId="0" fontId="7" fillId="7" borderId="19" xfId="0" applyFont="1" applyFill="1" applyBorder="1" applyAlignment="1">
      <alignment horizontal="left" vertical="center"/>
    </xf>
    <xf numFmtId="0" fontId="54" fillId="0" borderId="1" xfId="0" applyFont="1" applyFill="1" applyBorder="1" applyAlignment="1">
      <alignment horizontal="center" vertical="center" wrapText="1"/>
    </xf>
    <xf numFmtId="0" fontId="55" fillId="0" borderId="1" xfId="0" applyFont="1" applyFill="1" applyBorder="1" applyAlignment="1">
      <alignment horizontal="center" vertical="center" textRotation="90"/>
    </xf>
    <xf numFmtId="0" fontId="7" fillId="9" borderId="19" xfId="0" applyFont="1" applyFill="1" applyBorder="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0" fillId="0" borderId="0" xfId="0" applyFill="1" applyBorder="1" applyAlignment="1">
      <alignment vertical="center" wrapText="1"/>
    </xf>
    <xf numFmtId="0" fontId="7" fillId="7" borderId="19" xfId="0" applyFont="1" applyFill="1" applyBorder="1" applyAlignment="1">
      <alignment horizontal="center" vertical="center"/>
    </xf>
    <xf numFmtId="0" fontId="7" fillId="0" borderId="19" xfId="0" applyFont="1" applyBorder="1" applyAlignment="1">
      <alignment horizontal="center" vertical="center"/>
    </xf>
    <xf numFmtId="9" fontId="7" fillId="7" borderId="19" xfId="0" applyNumberFormat="1" applyFont="1" applyFill="1" applyBorder="1" applyAlignment="1">
      <alignment horizontal="center" vertical="center"/>
    </xf>
    <xf numFmtId="9" fontId="7" fillId="0" borderId="19" xfId="0" applyNumberFormat="1" applyFont="1" applyBorder="1" applyAlignment="1">
      <alignment horizontal="center" vertical="center"/>
    </xf>
    <xf numFmtId="164" fontId="0" fillId="0" borderId="0" xfId="0" applyNumberFormat="1" applyFill="1" applyBorder="1"/>
    <xf numFmtId="9" fontId="7" fillId="0" borderId="0" xfId="0" applyNumberFormat="1" applyFont="1" applyFill="1" applyBorder="1" applyAlignment="1">
      <alignment horizontal="center" vertical="center" wrapText="1"/>
    </xf>
    <xf numFmtId="10" fontId="0" fillId="0" borderId="0" xfId="0" applyNumberFormat="1" applyFill="1" applyBorder="1"/>
    <xf numFmtId="9" fontId="0" fillId="0" borderId="0" xfId="0" applyNumberFormat="1" applyFill="1" applyBorder="1"/>
    <xf numFmtId="0" fontId="35" fillId="0" borderId="1" xfId="0" applyFont="1" applyFill="1" applyBorder="1" applyAlignment="1">
      <alignment horizontal="center" vertical="center" wrapText="1"/>
    </xf>
    <xf numFmtId="0" fontId="56" fillId="0" borderId="1" xfId="0" applyFont="1" applyFill="1" applyBorder="1" applyAlignment="1">
      <alignment horizontal="center" vertical="center" wrapText="1"/>
    </xf>
    <xf numFmtId="0" fontId="31" fillId="9" borderId="1" xfId="0" applyFont="1" applyFill="1" applyBorder="1" applyAlignment="1">
      <alignment horizontal="center" vertical="center" wrapText="1"/>
    </xf>
    <xf numFmtId="0" fontId="30" fillId="9" borderId="1" xfId="0" applyFont="1" applyFill="1" applyBorder="1" applyAlignment="1">
      <alignment horizontal="left" vertical="center" wrapText="1"/>
    </xf>
    <xf numFmtId="0" fontId="31" fillId="9" borderId="1" xfId="0" applyFont="1" applyFill="1" applyBorder="1" applyAlignment="1">
      <alignment horizontal="left" vertical="center" wrapText="1"/>
    </xf>
    <xf numFmtId="0" fontId="57" fillId="0" borderId="1" xfId="0" applyFont="1" applyFill="1" applyBorder="1" applyAlignment="1">
      <alignment horizontal="center" vertical="center" wrapText="1"/>
    </xf>
    <xf numFmtId="0" fontId="58" fillId="0" borderId="0" xfId="0" applyFont="1"/>
    <xf numFmtId="0" fontId="59" fillId="0" borderId="0" xfId="0" applyFont="1" applyAlignment="1">
      <alignment horizontal="center"/>
    </xf>
    <xf numFmtId="0" fontId="58" fillId="0" borderId="0" xfId="0" applyFont="1" applyAlignment="1">
      <alignment horizontal="left"/>
    </xf>
    <xf numFmtId="0" fontId="59" fillId="0" borderId="0" xfId="0" applyFont="1"/>
    <xf numFmtId="0" fontId="59" fillId="4" borderId="1" xfId="0" applyFont="1" applyFill="1" applyBorder="1" applyAlignment="1">
      <alignment horizontal="center" vertical="center" wrapText="1"/>
    </xf>
    <xf numFmtId="9" fontId="58" fillId="0" borderId="1" xfId="0" applyNumberFormat="1" applyFont="1" applyBorder="1" applyAlignment="1">
      <alignment horizontal="center" vertical="center" wrapText="1"/>
    </xf>
    <xf numFmtId="9" fontId="58" fillId="0" borderId="2" xfId="0" applyNumberFormat="1" applyFont="1" applyBorder="1" applyAlignment="1">
      <alignment horizontal="center" vertical="center" wrapText="1"/>
    </xf>
    <xf numFmtId="9" fontId="61" fillId="0" borderId="1" xfId="0" applyNumberFormat="1" applyFont="1" applyBorder="1" applyAlignment="1">
      <alignment horizontal="center" vertical="center" wrapText="1"/>
    </xf>
    <xf numFmtId="0" fontId="1" fillId="9" borderId="0" xfId="0" applyFont="1" applyFill="1" applyAlignment="1">
      <alignment vertical="center"/>
    </xf>
    <xf numFmtId="0" fontId="0" fillId="9" borderId="0" xfId="0" applyFont="1" applyFill="1" applyAlignment="1">
      <alignment vertical="center"/>
    </xf>
    <xf numFmtId="0" fontId="2" fillId="9" borderId="0" xfId="0" applyFont="1" applyFill="1"/>
    <xf numFmtId="0" fontId="0" fillId="9" borderId="0" xfId="0" applyFill="1"/>
    <xf numFmtId="0" fontId="62" fillId="0" borderId="1" xfId="0" applyFont="1" applyBorder="1" applyAlignment="1">
      <alignment horizontal="left" vertical="center"/>
    </xf>
    <xf numFmtId="0" fontId="65" fillId="9" borderId="1" xfId="0" applyFont="1" applyFill="1" applyBorder="1" applyAlignment="1">
      <alignment vertical="center"/>
    </xf>
    <xf numFmtId="0" fontId="62" fillId="0" borderId="1" xfId="0" applyFont="1" applyBorder="1" applyAlignment="1">
      <alignment horizontal="center" vertical="center"/>
    </xf>
    <xf numFmtId="0" fontId="62" fillId="0" borderId="1" xfId="0" applyFont="1" applyBorder="1" applyAlignment="1">
      <alignment horizontal="center" vertical="center" wrapText="1"/>
    </xf>
    <xf numFmtId="0" fontId="65" fillId="9" borderId="1" xfId="0" applyFont="1" applyFill="1" applyBorder="1"/>
    <xf numFmtId="0" fontId="62" fillId="0" borderId="1" xfId="0" applyFont="1" applyBorder="1" applyAlignment="1">
      <alignment vertical="center" wrapText="1"/>
    </xf>
    <xf numFmtId="0" fontId="66" fillId="0" borderId="0" xfId="0" applyFont="1" applyBorder="1" applyAlignment="1">
      <alignment vertical="center" wrapText="1"/>
    </xf>
    <xf numFmtId="0" fontId="62" fillId="0" borderId="2" xfId="0" applyFont="1" applyBorder="1" applyAlignment="1">
      <alignment horizontal="center" vertical="center"/>
    </xf>
    <xf numFmtId="0" fontId="62" fillId="0" borderId="2" xfId="0" applyFont="1" applyBorder="1" applyAlignment="1">
      <alignment horizontal="center" vertical="center" wrapText="1"/>
    </xf>
    <xf numFmtId="0" fontId="65" fillId="9" borderId="1" xfId="0" applyFont="1" applyFill="1" applyBorder="1" applyAlignment="1"/>
    <xf numFmtId="0" fontId="2" fillId="9" borderId="0" xfId="0" applyFont="1" applyFill="1" applyAlignment="1">
      <alignment wrapText="1"/>
    </xf>
    <xf numFmtId="0" fontId="3" fillId="9" borderId="0" xfId="0" applyFont="1" applyFill="1" applyAlignment="1">
      <alignment wrapText="1"/>
    </xf>
    <xf numFmtId="0" fontId="69" fillId="11" borderId="1" xfId="0" applyFont="1" applyFill="1" applyBorder="1" applyAlignment="1">
      <alignment horizontal="center" vertical="center" wrapText="1"/>
    </xf>
    <xf numFmtId="0" fontId="69" fillId="11" borderId="1" xfId="0" applyFont="1" applyFill="1" applyBorder="1" applyAlignment="1">
      <alignment horizontal="center" vertical="center"/>
    </xf>
    <xf numFmtId="0" fontId="65" fillId="9" borderId="1" xfId="0" applyFont="1" applyFill="1" applyBorder="1" applyAlignment="1">
      <alignment horizontal="center" vertical="center" wrapText="1"/>
    </xf>
    <xf numFmtId="0" fontId="65" fillId="9" borderId="1" xfId="0" applyFont="1" applyFill="1" applyBorder="1" applyAlignment="1">
      <alignment wrapText="1"/>
    </xf>
    <xf numFmtId="0" fontId="68" fillId="9" borderId="1" xfId="0" applyFont="1" applyFill="1" applyBorder="1" applyAlignment="1">
      <alignment vertical="center" wrapText="1"/>
    </xf>
    <xf numFmtId="0" fontId="68" fillId="9" borderId="0" xfId="0" applyFont="1" applyFill="1" applyBorder="1" applyAlignment="1">
      <alignment horizontal="left" vertical="center" wrapText="1"/>
    </xf>
    <xf numFmtId="0" fontId="65" fillId="9" borderId="0" xfId="0" applyFont="1" applyFill="1" applyBorder="1" applyAlignment="1">
      <alignment horizontal="left" vertical="center" wrapText="1"/>
    </xf>
    <xf numFmtId="0" fontId="65" fillId="9" borderId="0" xfId="0" applyFont="1" applyFill="1" applyBorder="1" applyAlignment="1">
      <alignment horizontal="left" wrapText="1"/>
    </xf>
    <xf numFmtId="0" fontId="65" fillId="9" borderId="0" xfId="0" applyFont="1" applyFill="1" applyAlignment="1">
      <alignment horizontal="left" wrapText="1"/>
    </xf>
    <xf numFmtId="0" fontId="68" fillId="9" borderId="0" xfId="0" applyFont="1" applyFill="1" applyBorder="1" applyAlignment="1">
      <alignment vertical="center" wrapText="1"/>
    </xf>
    <xf numFmtId="0" fontId="65" fillId="9" borderId="0" xfId="0" applyFont="1" applyFill="1"/>
    <xf numFmtId="0" fontId="65" fillId="9" borderId="0" xfId="0" applyFont="1" applyFill="1" applyBorder="1" applyAlignment="1">
      <alignment vertical="center" wrapText="1"/>
    </xf>
    <xf numFmtId="0" fontId="71" fillId="9" borderId="0" xfId="0" applyFont="1" applyFill="1" applyAlignment="1">
      <alignment wrapText="1"/>
    </xf>
    <xf numFmtId="0" fontId="71" fillId="9" borderId="0" xfId="0" applyFont="1" applyFill="1"/>
    <xf numFmtId="0" fontId="6" fillId="0" borderId="1" xfId="0" applyFont="1" applyFill="1" applyBorder="1" applyAlignment="1">
      <alignment horizontal="center" vertical="center" wrapText="1"/>
    </xf>
    <xf numFmtId="0" fontId="59" fillId="0" borderId="1" xfId="0" applyFont="1" applyBorder="1" applyAlignment="1">
      <alignment horizontal="center" vertical="center" wrapText="1"/>
    </xf>
    <xf numFmtId="0" fontId="58" fillId="0" borderId="1" xfId="0" applyFont="1" applyBorder="1" applyAlignment="1">
      <alignment horizontal="center" vertical="center"/>
    </xf>
    <xf numFmtId="0" fontId="58" fillId="0" borderId="1" xfId="0" applyFont="1" applyBorder="1" applyAlignment="1">
      <alignment horizontal="justify" vertical="justify"/>
    </xf>
    <xf numFmtId="0" fontId="59" fillId="0" borderId="6" xfId="0" applyFont="1" applyBorder="1" applyAlignment="1">
      <alignment horizontal="center" vertical="center" wrapText="1"/>
    </xf>
    <xf numFmtId="0" fontId="59" fillId="0" borderId="5" xfId="0" applyFont="1" applyBorder="1" applyAlignment="1">
      <alignment horizontal="center" vertical="center" wrapText="1"/>
    </xf>
    <xf numFmtId="0" fontId="58" fillId="0" borderId="6" xfId="0" applyFont="1" applyBorder="1" applyAlignment="1">
      <alignment horizontal="center" vertical="center"/>
    </xf>
    <xf numFmtId="0" fontId="58" fillId="0" borderId="7" xfId="0" applyFont="1" applyBorder="1" applyAlignment="1">
      <alignment horizontal="center" vertical="center"/>
    </xf>
    <xf numFmtId="0" fontId="58" fillId="0" borderId="5" xfId="0" applyFont="1" applyBorder="1" applyAlignment="1">
      <alignment horizontal="center" vertical="center"/>
    </xf>
    <xf numFmtId="0" fontId="58" fillId="0" borderId="6" xfId="0" applyFont="1" applyBorder="1" applyAlignment="1">
      <alignment horizontal="justify" vertical="justify"/>
    </xf>
    <xf numFmtId="0" fontId="58" fillId="0" borderId="7" xfId="0" applyFont="1" applyBorder="1" applyAlignment="1">
      <alignment horizontal="justify" vertical="justify"/>
    </xf>
    <xf numFmtId="0" fontId="58" fillId="0" borderId="5" xfId="0" applyFont="1" applyBorder="1" applyAlignment="1">
      <alignment horizontal="justify" vertical="justify"/>
    </xf>
    <xf numFmtId="0" fontId="59" fillId="0" borderId="8" xfId="0" applyFont="1" applyBorder="1" applyAlignment="1">
      <alignment horizontal="center" vertical="center" wrapText="1"/>
    </xf>
    <xf numFmtId="0" fontId="59" fillId="0" borderId="9" xfId="0" applyFont="1" applyBorder="1" applyAlignment="1">
      <alignment horizontal="center" vertical="center" wrapText="1"/>
    </xf>
    <xf numFmtId="0" fontId="58" fillId="0" borderId="8" xfId="0" applyFont="1" applyBorder="1" applyAlignment="1">
      <alignment horizontal="center" vertical="center"/>
    </xf>
    <xf numFmtId="0" fontId="58" fillId="0" borderId="14" xfId="0" applyFont="1" applyBorder="1" applyAlignment="1">
      <alignment horizontal="center" vertical="center"/>
    </xf>
    <xf numFmtId="0" fontId="58" fillId="0" borderId="9" xfId="0" applyFont="1" applyBorder="1" applyAlignment="1">
      <alignment horizontal="center" vertical="center"/>
    </xf>
    <xf numFmtId="0" fontId="58" fillId="0" borderId="8" xfId="0" applyFont="1" applyBorder="1" applyAlignment="1">
      <alignment horizontal="justify" vertical="justify"/>
    </xf>
    <xf numFmtId="0" fontId="58" fillId="0" borderId="14" xfId="0" applyFont="1" applyBorder="1" applyAlignment="1">
      <alignment horizontal="justify" vertical="justify"/>
    </xf>
    <xf numFmtId="0" fontId="58" fillId="0" borderId="9" xfId="0" applyFont="1" applyBorder="1" applyAlignment="1">
      <alignment horizontal="justify" vertical="justify"/>
    </xf>
    <xf numFmtId="0" fontId="61" fillId="0" borderId="1" xfId="0" applyFont="1" applyBorder="1" applyAlignment="1">
      <alignment horizontal="center" vertical="center" wrapText="1"/>
    </xf>
    <xf numFmtId="0" fontId="58" fillId="0" borderId="6" xfId="0" applyFont="1" applyBorder="1" applyAlignment="1">
      <alignment horizontal="center" vertical="center" wrapText="1"/>
    </xf>
    <xf numFmtId="0" fontId="58" fillId="0" borderId="7" xfId="0" applyFont="1" applyBorder="1" applyAlignment="1">
      <alignment horizontal="center" vertical="center" wrapText="1"/>
    </xf>
    <xf numFmtId="0" fontId="58" fillId="0" borderId="5" xfId="0" applyFont="1" applyBorder="1" applyAlignment="1">
      <alignment horizontal="center" vertical="center" wrapText="1"/>
    </xf>
    <xf numFmtId="0" fontId="60" fillId="0" borderId="13" xfId="0" applyFont="1" applyBorder="1" applyAlignment="1">
      <alignment horizontal="left"/>
    </xf>
    <xf numFmtId="0" fontId="59" fillId="2" borderId="2" xfId="0" applyFont="1" applyFill="1" applyBorder="1" applyAlignment="1">
      <alignment horizontal="center" vertical="center" wrapText="1"/>
    </xf>
    <xf numFmtId="0" fontId="59" fillId="4" borderId="6" xfId="0" applyFont="1" applyFill="1" applyBorder="1" applyAlignment="1">
      <alignment horizontal="center" vertical="center" wrapText="1"/>
    </xf>
    <xf numFmtId="0" fontId="59" fillId="4" borderId="5" xfId="0" applyFont="1" applyFill="1" applyBorder="1" applyAlignment="1">
      <alignment horizontal="center" vertical="center" wrapText="1"/>
    </xf>
    <xf numFmtId="0" fontId="59" fillId="4" borderId="7" xfId="0" applyFont="1" applyFill="1" applyBorder="1" applyAlignment="1">
      <alignment horizontal="center" vertical="center" wrapText="1"/>
    </xf>
    <xf numFmtId="0" fontId="28" fillId="0" borderId="0" xfId="0" applyFont="1" applyAlignment="1">
      <alignment horizontal="right" vertical="center"/>
    </xf>
    <xf numFmtId="0" fontId="9" fillId="0" borderId="0" xfId="0" applyFont="1" applyFill="1" applyAlignment="1">
      <alignment horizontal="justify" vertical="justify" wrapText="1"/>
    </xf>
    <xf numFmtId="0" fontId="28" fillId="4" borderId="0" xfId="0" applyFont="1" applyFill="1" applyAlignment="1">
      <alignment horizontal="center" vertical="center"/>
    </xf>
    <xf numFmtId="0" fontId="62" fillId="0" borderId="1" xfId="0" applyFont="1" applyBorder="1" applyAlignment="1">
      <alignment horizontal="left" vertical="center" wrapText="1"/>
    </xf>
    <xf numFmtId="0" fontId="70" fillId="0" borderId="0" xfId="0" applyFont="1" applyAlignment="1">
      <alignment horizontal="left" vertical="center"/>
    </xf>
    <xf numFmtId="0" fontId="70" fillId="0" borderId="0" xfId="0" applyFont="1" applyAlignment="1">
      <alignment horizontal="left"/>
    </xf>
    <xf numFmtId="0" fontId="40" fillId="0" borderId="0" xfId="0" applyFont="1" applyAlignment="1">
      <alignment horizontal="center" vertical="center"/>
    </xf>
    <xf numFmtId="0" fontId="36" fillId="9" borderId="0" xfId="0" applyFont="1" applyFill="1" applyBorder="1" applyAlignment="1">
      <alignment horizontal="center" vertical="center"/>
    </xf>
    <xf numFmtId="0" fontId="68" fillId="11" borderId="14" xfId="0" applyFont="1" applyFill="1" applyBorder="1" applyAlignment="1">
      <alignment horizontal="center" vertical="center" wrapText="1"/>
    </xf>
    <xf numFmtId="0" fontId="68" fillId="11" borderId="8" xfId="0" applyFont="1" applyFill="1" applyBorder="1" applyAlignment="1">
      <alignment horizontal="center" vertical="center" wrapText="1"/>
    </xf>
    <xf numFmtId="0" fontId="68" fillId="11" borderId="9" xfId="0" applyFont="1" applyFill="1" applyBorder="1" applyAlignment="1">
      <alignment horizontal="center" vertical="center" wrapText="1"/>
    </xf>
    <xf numFmtId="0" fontId="68" fillId="11" borderId="11" xfId="0" applyFont="1" applyFill="1" applyBorder="1" applyAlignment="1">
      <alignment horizontal="center" vertical="center" wrapText="1"/>
    </xf>
    <xf numFmtId="0" fontId="68" fillId="11" borderId="13" xfId="0" applyFont="1" applyFill="1" applyBorder="1" applyAlignment="1">
      <alignment horizontal="center" vertical="center" wrapText="1"/>
    </xf>
    <xf numFmtId="0" fontId="68" fillId="11" borderId="12" xfId="0" applyFont="1" applyFill="1" applyBorder="1" applyAlignment="1">
      <alignment horizontal="center" vertical="center" wrapText="1"/>
    </xf>
    <xf numFmtId="0" fontId="68" fillId="11" borderId="1" xfId="0" applyFont="1" applyFill="1" applyBorder="1" applyAlignment="1">
      <alignment horizontal="center" vertical="center" wrapText="1"/>
    </xf>
    <xf numFmtId="0" fontId="65" fillId="0" borderId="1" xfId="0" applyFont="1" applyBorder="1" applyAlignment="1">
      <alignment horizontal="left" vertical="center" wrapText="1"/>
    </xf>
    <xf numFmtId="0" fontId="64" fillId="9" borderId="6" xfId="0" applyFont="1" applyFill="1" applyBorder="1" applyAlignment="1">
      <alignment horizontal="center" vertical="center" wrapText="1"/>
    </xf>
    <xf numFmtId="0" fontId="64" fillId="9" borderId="7" xfId="0" applyFont="1" applyFill="1" applyBorder="1" applyAlignment="1">
      <alignment horizontal="center" vertical="center" wrapText="1"/>
    </xf>
    <xf numFmtId="0" fontId="64" fillId="9" borderId="5" xfId="0" applyFont="1" applyFill="1" applyBorder="1" applyAlignment="1">
      <alignment horizontal="center" vertical="center" wrapText="1"/>
    </xf>
    <xf numFmtId="0" fontId="68" fillId="9" borderId="6" xfId="0" applyFont="1" applyFill="1" applyBorder="1" applyAlignment="1">
      <alignment horizontal="center" vertical="center" wrapText="1"/>
    </xf>
    <xf numFmtId="0" fontId="68" fillId="9" borderId="7" xfId="0" applyFont="1" applyFill="1" applyBorder="1" applyAlignment="1">
      <alignment horizontal="center" vertical="center" wrapText="1"/>
    </xf>
    <xf numFmtId="0" fontId="68" fillId="9" borderId="5" xfId="0" applyFont="1" applyFill="1" applyBorder="1" applyAlignment="1">
      <alignment horizontal="center" vertical="center" wrapText="1"/>
    </xf>
    <xf numFmtId="0" fontId="64" fillId="9" borderId="6" xfId="0" applyFont="1" applyFill="1" applyBorder="1" applyAlignment="1">
      <alignment horizontal="center" wrapText="1"/>
    </xf>
    <xf numFmtId="0" fontId="64" fillId="9" borderId="7" xfId="0" applyFont="1" applyFill="1" applyBorder="1" applyAlignment="1">
      <alignment horizontal="center" wrapText="1"/>
    </xf>
    <xf numFmtId="0" fontId="64" fillId="9" borderId="5" xfId="0" applyFont="1" applyFill="1" applyBorder="1" applyAlignment="1">
      <alignment horizontal="center" wrapText="1"/>
    </xf>
    <xf numFmtId="0" fontId="62" fillId="11" borderId="14" xfId="0" applyFont="1" applyFill="1" applyBorder="1" applyAlignment="1">
      <alignment horizontal="center" vertical="center" wrapText="1"/>
    </xf>
    <xf numFmtId="0" fontId="62" fillId="0" borderId="1" xfId="0" applyFont="1" applyBorder="1" applyAlignment="1">
      <alignment horizontal="center" vertical="center" wrapText="1"/>
    </xf>
    <xf numFmtId="0" fontId="62" fillId="0" borderId="6" xfId="0" applyFont="1" applyBorder="1" applyAlignment="1">
      <alignment horizontal="center" vertical="center" wrapText="1"/>
    </xf>
    <xf numFmtId="0" fontId="62" fillId="0" borderId="7" xfId="0" applyFont="1" applyBorder="1" applyAlignment="1">
      <alignment horizontal="center" vertical="center" wrapText="1"/>
    </xf>
    <xf numFmtId="0" fontId="62" fillId="0" borderId="5" xfId="0" applyFont="1" applyBorder="1" applyAlignment="1">
      <alignment horizontal="center" vertical="center" wrapText="1"/>
    </xf>
    <xf numFmtId="0" fontId="62" fillId="9" borderId="1" xfId="0" applyFont="1" applyFill="1" applyBorder="1" applyAlignment="1">
      <alignment horizontal="center" vertical="center" wrapText="1"/>
    </xf>
    <xf numFmtId="0" fontId="62" fillId="0" borderId="1" xfId="0" applyFont="1" applyBorder="1" applyAlignment="1">
      <alignment horizontal="left" vertical="center"/>
    </xf>
    <xf numFmtId="0" fontId="65" fillId="9" borderId="1" xfId="0" applyFont="1" applyFill="1" applyBorder="1" applyAlignment="1">
      <alignment horizontal="center" vertical="center"/>
    </xf>
    <xf numFmtId="0" fontId="36" fillId="9" borderId="1" xfId="0" applyFont="1" applyFill="1" applyBorder="1" applyAlignment="1">
      <alignment horizontal="center" vertical="center"/>
    </xf>
    <xf numFmtId="0" fontId="67" fillId="9" borderId="1" xfId="0" applyFont="1" applyFill="1" applyBorder="1" applyAlignment="1">
      <alignment horizontal="center" vertical="center"/>
    </xf>
    <xf numFmtId="0" fontId="68" fillId="9" borderId="1" xfId="0" applyFont="1" applyFill="1" applyBorder="1" applyAlignment="1">
      <alignment horizontal="center" vertical="center" wrapText="1"/>
    </xf>
    <xf numFmtId="0" fontId="64" fillId="9" borderId="1" xfId="0" applyFont="1" applyFill="1" applyBorder="1" applyAlignment="1">
      <alignment horizontal="center" vertical="center"/>
    </xf>
    <xf numFmtId="0" fontId="62" fillId="9" borderId="1" xfId="0" applyFont="1" applyFill="1" applyBorder="1" applyAlignment="1">
      <alignment horizontal="left" vertical="center" wrapText="1"/>
    </xf>
    <xf numFmtId="0" fontId="65" fillId="0" borderId="1" xfId="0" applyFont="1" applyBorder="1" applyAlignment="1">
      <alignment horizontal="left" vertical="center"/>
    </xf>
    <xf numFmtId="0" fontId="65" fillId="9" borderId="1" xfId="0" applyFont="1" applyFill="1" applyBorder="1" applyAlignment="1">
      <alignment horizontal="center"/>
    </xf>
    <xf numFmtId="0" fontId="63" fillId="0" borderId="0" xfId="0" applyFont="1" applyBorder="1" applyAlignment="1">
      <alignment horizontal="right" vertical="center" wrapText="1"/>
    </xf>
    <xf numFmtId="0" fontId="64" fillId="9" borderId="0" xfId="0" applyFont="1" applyFill="1" applyBorder="1" applyAlignment="1">
      <alignment horizontal="justify" vertical="justify" wrapText="1"/>
    </xf>
    <xf numFmtId="0" fontId="64" fillId="9" borderId="0" xfId="0" applyFont="1" applyFill="1" applyBorder="1" applyAlignment="1">
      <alignment horizontal="center" vertical="justify" wrapText="1"/>
    </xf>
    <xf numFmtId="0" fontId="36" fillId="11" borderId="1" xfId="0" applyFont="1" applyFill="1" applyBorder="1" applyAlignment="1">
      <alignment horizontal="center" vertical="center"/>
    </xf>
    <xf numFmtId="0" fontId="62" fillId="0" borderId="1" xfId="0" applyFont="1" applyBorder="1" applyAlignment="1">
      <alignment horizontal="center" vertical="center"/>
    </xf>
    <xf numFmtId="0" fontId="65" fillId="0" borderId="1" xfId="0" applyFont="1" applyBorder="1" applyAlignment="1">
      <alignment horizontal="center" vertical="center" wrapText="1"/>
    </xf>
    <xf numFmtId="0" fontId="40" fillId="0" borderId="1" xfId="0" applyFont="1" applyBorder="1" applyAlignment="1">
      <alignment horizontal="center" vertical="center" wrapText="1"/>
    </xf>
    <xf numFmtId="0" fontId="15" fillId="3" borderId="2" xfId="0" applyFont="1" applyFill="1" applyBorder="1" applyAlignment="1">
      <alignment horizontal="center" vertical="center" textRotation="90"/>
    </xf>
    <xf numFmtId="0" fontId="15" fillId="3" borderId="3" xfId="0" applyFont="1" applyFill="1" applyBorder="1" applyAlignment="1">
      <alignment horizontal="center" vertical="center" textRotation="90"/>
    </xf>
    <xf numFmtId="0" fontId="57" fillId="0" borderId="1" xfId="0" applyFont="1" applyFill="1" applyBorder="1" applyAlignment="1">
      <alignment horizontal="center" vertical="center" wrapText="1"/>
    </xf>
    <xf numFmtId="0" fontId="15" fillId="0" borderId="1" xfId="0" applyFont="1" applyFill="1" applyBorder="1" applyAlignment="1">
      <alignment horizontal="center" vertical="center" textRotation="90"/>
    </xf>
    <xf numFmtId="0" fontId="37" fillId="0" borderId="1" xfId="0" applyFont="1" applyBorder="1" applyAlignment="1">
      <alignment horizontal="center" vertical="center"/>
    </xf>
    <xf numFmtId="0" fontId="15" fillId="3" borderId="1" xfId="0" applyFont="1" applyFill="1" applyBorder="1" applyAlignment="1">
      <alignment horizontal="center" vertical="center" textRotation="90"/>
    </xf>
    <xf numFmtId="0" fontId="5" fillId="0" borderId="1" xfId="0" applyFont="1" applyFill="1" applyBorder="1" applyAlignment="1">
      <alignment horizontal="center" vertical="center" wrapText="1"/>
    </xf>
    <xf numFmtId="0" fontId="57" fillId="9"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5" fillId="3" borderId="1" xfId="0" applyFont="1" applyFill="1" applyBorder="1" applyAlignment="1">
      <alignment horizontal="center" vertical="center" textRotation="255"/>
    </xf>
    <xf numFmtId="0" fontId="16" fillId="0"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7" fillId="3" borderId="1" xfId="0" applyFont="1" applyFill="1" applyBorder="1" applyAlignment="1">
      <alignment horizontal="center" vertical="center"/>
    </xf>
    <xf numFmtId="0" fontId="38" fillId="2" borderId="1" xfId="0" applyFont="1" applyFill="1" applyBorder="1" applyAlignment="1">
      <alignment horizontal="center" vertical="center"/>
    </xf>
    <xf numFmtId="0" fontId="27" fillId="2" borderId="1" xfId="0" applyFont="1" applyFill="1" applyBorder="1" applyAlignment="1">
      <alignment horizontal="center" vertical="center"/>
    </xf>
    <xf numFmtId="0" fontId="17" fillId="0" borderId="1" xfId="0" applyFont="1" applyBorder="1" applyAlignment="1">
      <alignment horizontal="center" vertical="center"/>
    </xf>
    <xf numFmtId="0" fontId="38" fillId="2" borderId="2" xfId="0" applyFont="1" applyFill="1" applyBorder="1" applyAlignment="1">
      <alignment horizontal="center" vertical="center"/>
    </xf>
    <xf numFmtId="0" fontId="38" fillId="2" borderId="1" xfId="0" applyFont="1" applyFill="1" applyBorder="1" applyAlignment="1">
      <alignment horizontal="center" vertical="center" wrapText="1"/>
    </xf>
    <xf numFmtId="0" fontId="38" fillId="2" borderId="2" xfId="0" applyFont="1" applyFill="1" applyBorder="1" applyAlignment="1">
      <alignment horizontal="center" vertical="center" wrapText="1"/>
    </xf>
    <xf numFmtId="0" fontId="38" fillId="3" borderId="1" xfId="0" applyFont="1" applyFill="1" applyBorder="1" applyAlignment="1">
      <alignment horizontal="center" vertical="center"/>
    </xf>
    <xf numFmtId="0" fontId="38" fillId="3" borderId="2" xfId="0" applyFont="1" applyFill="1" applyBorder="1" applyAlignment="1">
      <alignment horizontal="center" vertical="center"/>
    </xf>
    <xf numFmtId="0" fontId="38" fillId="2" borderId="3" xfId="0" applyFont="1" applyFill="1" applyBorder="1" applyAlignment="1">
      <alignment horizontal="center" vertical="center" wrapTex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5" xfId="0" applyFont="1" applyBorder="1" applyAlignment="1">
      <alignment horizontal="center" vertical="center"/>
    </xf>
    <xf numFmtId="0" fontId="39" fillId="0" borderId="6" xfId="0" applyFont="1" applyBorder="1" applyAlignment="1">
      <alignment horizontal="center" vertical="center"/>
    </xf>
    <xf numFmtId="0" fontId="39" fillId="0" borderId="7" xfId="0" applyFont="1" applyBorder="1" applyAlignment="1">
      <alignment horizontal="center" vertical="center"/>
    </xf>
    <xf numFmtId="0" fontId="39" fillId="0" borderId="5" xfId="0" applyFont="1" applyBorder="1" applyAlignment="1">
      <alignment horizontal="center" vertical="center"/>
    </xf>
    <xf numFmtId="0" fontId="15" fillId="0" borderId="2" xfId="0" applyFont="1" applyFill="1" applyBorder="1" applyAlignment="1">
      <alignment horizontal="center" vertical="center" textRotation="90"/>
    </xf>
    <xf numFmtId="0" fontId="15" fillId="0" borderId="3" xfId="0" applyFont="1" applyFill="1" applyBorder="1" applyAlignment="1">
      <alignment horizontal="center" vertical="center" textRotation="90"/>
    </xf>
    <xf numFmtId="0" fontId="5" fillId="0" borderId="4" xfId="0" applyFont="1" applyFill="1" applyBorder="1" applyAlignment="1">
      <alignment horizontal="center" vertical="center" wrapText="1"/>
    </xf>
    <xf numFmtId="0" fontId="8" fillId="0" borderId="1" xfId="0" applyFont="1" applyFill="1" applyBorder="1" applyAlignment="1">
      <alignment horizontal="center" vertical="center"/>
    </xf>
    <xf numFmtId="0" fontId="15" fillId="0" borderId="4" xfId="0" applyFont="1" applyFill="1" applyBorder="1" applyAlignment="1">
      <alignment horizontal="center" vertical="center" textRotation="90"/>
    </xf>
    <xf numFmtId="0" fontId="37" fillId="0" borderId="2" xfId="0" applyFont="1" applyBorder="1" applyAlignment="1">
      <alignment horizontal="center" vertical="center"/>
    </xf>
    <xf numFmtId="0" fontId="37" fillId="0" borderId="3" xfId="0" applyFont="1" applyBorder="1" applyAlignment="1">
      <alignment horizontal="center" vertical="center"/>
    </xf>
    <xf numFmtId="0" fontId="15" fillId="3" borderId="4" xfId="0" applyFont="1" applyFill="1" applyBorder="1" applyAlignment="1">
      <alignment horizontal="center" vertical="center" textRotation="90"/>
    </xf>
    <xf numFmtId="0" fontId="37" fillId="0" borderId="4" xfId="0" applyFont="1" applyBorder="1" applyAlignment="1">
      <alignment horizontal="center" vertical="center"/>
    </xf>
    <xf numFmtId="0" fontId="48" fillId="0" borderId="0" xfId="0" applyFont="1" applyAlignment="1">
      <alignment horizontal="left" vertical="justify"/>
    </xf>
    <xf numFmtId="0" fontId="43" fillId="0" borderId="15" xfId="0" applyFont="1" applyBorder="1" applyAlignment="1">
      <alignment horizontal="center"/>
    </xf>
    <xf numFmtId="0" fontId="43" fillId="0" borderId="0" xfId="0" applyFont="1" applyAlignment="1">
      <alignment horizontal="center"/>
    </xf>
    <xf numFmtId="0" fontId="46" fillId="0" borderId="0" xfId="0" applyFont="1" applyAlignment="1">
      <alignment horizontal="left" vertical="center"/>
    </xf>
    <xf numFmtId="0" fontId="11" fillId="0" borderId="1" xfId="0" applyFont="1" applyFill="1" applyBorder="1" applyAlignment="1">
      <alignment horizontal="center" vertical="center" wrapText="1"/>
    </xf>
    <xf numFmtId="0" fontId="36" fillId="2" borderId="6" xfId="0" applyFont="1" applyFill="1" applyBorder="1" applyAlignment="1">
      <alignment horizontal="center" vertical="center" wrapText="1"/>
    </xf>
    <xf numFmtId="0" fontId="36" fillId="2" borderId="5" xfId="0" applyFont="1" applyFill="1" applyBorder="1" applyAlignment="1">
      <alignment horizontal="center" vertical="center" wrapText="1"/>
    </xf>
    <xf numFmtId="0" fontId="26" fillId="3" borderId="1" xfId="0" applyFont="1" applyFill="1" applyBorder="1" applyAlignment="1">
      <alignment horizontal="center" vertical="center"/>
    </xf>
    <xf numFmtId="0" fontId="11" fillId="5" borderId="1" xfId="0" applyFont="1" applyFill="1" applyBorder="1" applyAlignment="1">
      <alignment horizontal="center" vertical="center"/>
    </xf>
    <xf numFmtId="0" fontId="29" fillId="0" borderId="13" xfId="0" applyFont="1" applyBorder="1" applyAlignment="1">
      <alignment horizontal="right" vertical="center"/>
    </xf>
    <xf numFmtId="0" fontId="29" fillId="0" borderId="10" xfId="0" applyFont="1" applyBorder="1" applyAlignment="1">
      <alignment horizontal="right" vertical="center"/>
    </xf>
    <xf numFmtId="0" fontId="29" fillId="0" borderId="0" xfId="0" applyFont="1" applyBorder="1" applyAlignment="1">
      <alignment horizontal="right" vertical="center"/>
    </xf>
    <xf numFmtId="0" fontId="43" fillId="0" borderId="0" xfId="0" applyFont="1" applyAlignment="1">
      <alignment horizontal="center" vertical="justify"/>
    </xf>
    <xf numFmtId="0" fontId="53" fillId="8" borderId="22" xfId="0" applyFont="1" applyFill="1" applyBorder="1" applyAlignment="1">
      <alignment horizontal="center" vertical="center" wrapText="1"/>
    </xf>
    <xf numFmtId="0" fontId="53" fillId="8" borderId="23" xfId="0" applyFont="1" applyFill="1" applyBorder="1" applyAlignment="1">
      <alignment horizontal="center" vertical="center" wrapText="1"/>
    </xf>
    <xf numFmtId="0" fontId="12" fillId="3" borderId="2" xfId="0" applyFont="1" applyFill="1" applyBorder="1" applyAlignment="1">
      <alignment horizontal="center" vertical="center"/>
    </xf>
    <xf numFmtId="0" fontId="12" fillId="3" borderId="4" xfId="0" applyFont="1" applyFill="1" applyBorder="1" applyAlignment="1">
      <alignment horizontal="center" vertical="center"/>
    </xf>
    <xf numFmtId="0" fontId="30" fillId="5" borderId="6" xfId="0" applyFont="1" applyFill="1" applyBorder="1" applyAlignment="1">
      <alignment horizontal="center" vertical="center" wrapText="1"/>
    </xf>
    <xf numFmtId="0" fontId="30" fillId="5" borderId="7" xfId="0" applyFont="1" applyFill="1" applyBorder="1" applyAlignment="1">
      <alignment horizontal="center" vertical="center" wrapText="1"/>
    </xf>
    <xf numFmtId="0" fontId="40" fillId="2" borderId="11" xfId="0" applyFont="1" applyFill="1" applyBorder="1" applyAlignment="1">
      <alignment horizontal="center" vertical="center" wrapText="1"/>
    </xf>
    <xf numFmtId="0" fontId="40" fillId="2" borderId="13" xfId="0" applyFont="1" applyFill="1" applyBorder="1" applyAlignment="1">
      <alignment horizontal="center" vertical="center" wrapText="1"/>
    </xf>
    <xf numFmtId="0" fontId="31" fillId="0" borderId="6" xfId="0" applyFont="1" applyBorder="1" applyAlignment="1">
      <alignment horizontal="center" vertical="center" wrapText="1"/>
    </xf>
    <xf numFmtId="0" fontId="31" fillId="0" borderId="7" xfId="0" applyFont="1" applyBorder="1" applyAlignment="1">
      <alignment horizontal="center" vertical="center" wrapText="1"/>
    </xf>
    <xf numFmtId="0" fontId="2" fillId="4" borderId="1" xfId="0" applyFont="1" applyFill="1" applyBorder="1" applyAlignment="1">
      <alignment horizontal="center" vertical="center" wrapText="1"/>
    </xf>
    <xf numFmtId="0" fontId="12" fillId="3" borderId="2"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30" fillId="0" borderId="6" xfId="0" applyFont="1" applyFill="1" applyBorder="1" applyAlignment="1">
      <alignment horizontal="center" vertical="center" wrapText="1"/>
    </xf>
    <xf numFmtId="0" fontId="30" fillId="0" borderId="5" xfId="0" applyFont="1" applyFill="1" applyBorder="1" applyAlignment="1">
      <alignment horizontal="center" vertical="center" wrapText="1"/>
    </xf>
    <xf numFmtId="0" fontId="42" fillId="3" borderId="1" xfId="0" applyFont="1" applyFill="1" applyBorder="1" applyAlignment="1">
      <alignment horizontal="center" vertical="center"/>
    </xf>
    <xf numFmtId="0" fontId="40" fillId="2" borderId="6" xfId="0" applyFont="1" applyFill="1" applyBorder="1" applyAlignment="1">
      <alignment horizontal="center" vertical="center" wrapText="1"/>
    </xf>
    <xf numFmtId="0" fontId="40" fillId="2" borderId="5" xfId="0" applyFont="1" applyFill="1" applyBorder="1" applyAlignment="1">
      <alignment horizontal="center" vertical="center" wrapText="1"/>
    </xf>
    <xf numFmtId="0" fontId="13" fillId="3" borderId="1" xfId="0" applyFont="1" applyFill="1" applyBorder="1" applyAlignment="1">
      <alignment horizontal="center" vertical="center"/>
    </xf>
    <xf numFmtId="0" fontId="40" fillId="2" borderId="7" xfId="0" applyFont="1" applyFill="1" applyBorder="1" applyAlignment="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5" xfId="0" applyFont="1" applyBorder="1" applyAlignment="1">
      <alignment horizontal="center" vertical="center"/>
    </xf>
    <xf numFmtId="0" fontId="72" fillId="2" borderId="14" xfId="0" applyFont="1" applyFill="1" applyBorder="1" applyAlignment="1">
      <alignment horizontal="center" vertical="center"/>
    </xf>
    <xf numFmtId="0" fontId="72" fillId="2" borderId="0" xfId="0" applyFont="1" applyFill="1" applyAlignment="1">
      <alignment horizontal="center" vertical="center"/>
    </xf>
    <xf numFmtId="0" fontId="73" fillId="2" borderId="0" xfId="0" applyFont="1" applyFill="1"/>
    <xf numFmtId="0" fontId="72" fillId="9" borderId="0" xfId="0" applyFont="1" applyFill="1" applyBorder="1" applyAlignment="1">
      <alignment horizontal="center" vertical="center"/>
    </xf>
    <xf numFmtId="0" fontId="72" fillId="9" borderId="0" xfId="0" applyFont="1" applyFill="1" applyAlignment="1">
      <alignment horizontal="center" vertical="center"/>
    </xf>
    <xf numFmtId="0" fontId="73" fillId="9" borderId="0" xfId="0" applyFont="1" applyFill="1"/>
    <xf numFmtId="0" fontId="58" fillId="0" borderId="6" xfId="0" applyFont="1" applyBorder="1" applyAlignment="1">
      <alignment horizontal="justify" vertical="center"/>
    </xf>
    <xf numFmtId="0" fontId="58" fillId="0" borderId="7" xfId="0" applyFont="1" applyBorder="1" applyAlignment="1">
      <alignment horizontal="justify" vertical="center"/>
    </xf>
    <xf numFmtId="0" fontId="58" fillId="0" borderId="5" xfId="0" applyFont="1" applyBorder="1" applyAlignment="1">
      <alignment horizontal="justify" vertical="center"/>
    </xf>
  </cellXfs>
  <cellStyles count="1">
    <cellStyle name="Normal" xfId="0" builtinId="0"/>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D028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123825</xdr:rowOff>
    </xdr:from>
    <xdr:to>
      <xdr:col>4</xdr:col>
      <xdr:colOff>206952</xdr:colOff>
      <xdr:row>0</xdr:row>
      <xdr:rowOff>1066800</xdr:rowOff>
    </xdr:to>
    <xdr:pic>
      <xdr:nvPicPr>
        <xdr:cNvPr id="3" name="Imagen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0" y="123825"/>
          <a:ext cx="2828924" cy="9429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50986</xdr:colOff>
      <xdr:row>0</xdr:row>
      <xdr:rowOff>165288</xdr:rowOff>
    </xdr:from>
    <xdr:ext cx="2358278" cy="786093"/>
    <xdr:pic>
      <xdr:nvPicPr>
        <xdr:cNvPr id="4" name="Imagen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50986" y="165288"/>
          <a:ext cx="2358278" cy="786093"/>
        </a:xfrm>
        <a:prstGeom prst="rect">
          <a:avLst/>
        </a:prstGeom>
      </xdr:spPr>
    </xdr:pic>
    <xdr:clientData/>
  </xdr:oneCellAnchor>
  <xdr:twoCellAnchor>
    <xdr:from>
      <xdr:col>7</xdr:col>
      <xdr:colOff>479577</xdr:colOff>
      <xdr:row>5</xdr:row>
      <xdr:rowOff>79824</xdr:rowOff>
    </xdr:from>
    <xdr:to>
      <xdr:col>7</xdr:col>
      <xdr:colOff>727227</xdr:colOff>
      <xdr:row>5</xdr:row>
      <xdr:rowOff>300580</xdr:rowOff>
    </xdr:to>
    <xdr:sp macro="" textlink="">
      <xdr:nvSpPr>
        <xdr:cNvPr id="5" name="Text Box 11"/>
        <xdr:cNvSpPr txBox="1">
          <a:spLocks noChangeArrowheads="1"/>
        </xdr:cNvSpPr>
      </xdr:nvSpPr>
      <xdr:spPr bwMode="auto">
        <a:xfrm>
          <a:off x="7356627" y="3527874"/>
          <a:ext cx="247650" cy="220756"/>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800" b="0" i="0" u="none" strike="noStrike" baseline="0">
              <a:solidFill>
                <a:srgbClr val="000000"/>
              </a:solidFill>
              <a:latin typeface="Calibri"/>
            </a:rPr>
            <a:t> </a:t>
          </a:r>
        </a:p>
      </xdr:txBody>
    </xdr:sp>
    <xdr:clientData/>
  </xdr:twoCellAnchor>
  <xdr:twoCellAnchor>
    <xdr:from>
      <xdr:col>5</xdr:col>
      <xdr:colOff>315684</xdr:colOff>
      <xdr:row>15</xdr:row>
      <xdr:rowOff>102054</xdr:rowOff>
    </xdr:from>
    <xdr:to>
      <xdr:col>5</xdr:col>
      <xdr:colOff>576941</xdr:colOff>
      <xdr:row>15</xdr:row>
      <xdr:rowOff>315687</xdr:rowOff>
    </xdr:to>
    <xdr:sp macro="" textlink="">
      <xdr:nvSpPr>
        <xdr:cNvPr id="6" name="Rectangle 15"/>
        <xdr:cNvSpPr>
          <a:spLocks noChangeArrowheads="1"/>
        </xdr:cNvSpPr>
      </xdr:nvSpPr>
      <xdr:spPr bwMode="auto">
        <a:xfrm>
          <a:off x="5421084" y="5740854"/>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7</xdr:col>
      <xdr:colOff>424542</xdr:colOff>
      <xdr:row>15</xdr:row>
      <xdr:rowOff>115661</xdr:rowOff>
    </xdr:from>
    <xdr:to>
      <xdr:col>7</xdr:col>
      <xdr:colOff>685799</xdr:colOff>
      <xdr:row>15</xdr:row>
      <xdr:rowOff>329294</xdr:rowOff>
    </xdr:to>
    <xdr:sp macro="" textlink="">
      <xdr:nvSpPr>
        <xdr:cNvPr id="7" name="Rectangle 15"/>
        <xdr:cNvSpPr>
          <a:spLocks noChangeArrowheads="1"/>
        </xdr:cNvSpPr>
      </xdr:nvSpPr>
      <xdr:spPr bwMode="auto">
        <a:xfrm>
          <a:off x="7301592" y="5754461"/>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9</xdr:col>
      <xdr:colOff>234043</xdr:colOff>
      <xdr:row>15</xdr:row>
      <xdr:rowOff>115661</xdr:rowOff>
    </xdr:from>
    <xdr:to>
      <xdr:col>9</xdr:col>
      <xdr:colOff>495300</xdr:colOff>
      <xdr:row>15</xdr:row>
      <xdr:rowOff>329294</xdr:rowOff>
    </xdr:to>
    <xdr:sp macro="" textlink="">
      <xdr:nvSpPr>
        <xdr:cNvPr id="8" name="Rectangle 15"/>
        <xdr:cNvSpPr>
          <a:spLocks noChangeArrowheads="1"/>
        </xdr:cNvSpPr>
      </xdr:nvSpPr>
      <xdr:spPr bwMode="auto">
        <a:xfrm>
          <a:off x="8882743" y="5754461"/>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3</xdr:col>
      <xdr:colOff>329292</xdr:colOff>
      <xdr:row>15</xdr:row>
      <xdr:rowOff>102054</xdr:rowOff>
    </xdr:from>
    <xdr:to>
      <xdr:col>3</xdr:col>
      <xdr:colOff>590549</xdr:colOff>
      <xdr:row>15</xdr:row>
      <xdr:rowOff>315687</xdr:rowOff>
    </xdr:to>
    <xdr:sp macro="" textlink="">
      <xdr:nvSpPr>
        <xdr:cNvPr id="9" name="Rectangle 15"/>
        <xdr:cNvSpPr>
          <a:spLocks noChangeArrowheads="1"/>
        </xdr:cNvSpPr>
      </xdr:nvSpPr>
      <xdr:spPr bwMode="auto">
        <a:xfrm>
          <a:off x="3577317" y="5740854"/>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0</xdr:col>
      <xdr:colOff>77880</xdr:colOff>
      <xdr:row>47</xdr:row>
      <xdr:rowOff>144402</xdr:rowOff>
    </xdr:from>
    <xdr:to>
      <xdr:col>0</xdr:col>
      <xdr:colOff>201705</xdr:colOff>
      <xdr:row>47</xdr:row>
      <xdr:rowOff>268227</xdr:rowOff>
    </xdr:to>
    <xdr:sp macro="" textlink="">
      <xdr:nvSpPr>
        <xdr:cNvPr id="10" name="Rectangle 16"/>
        <xdr:cNvSpPr>
          <a:spLocks noChangeArrowheads="1"/>
        </xdr:cNvSpPr>
      </xdr:nvSpPr>
      <xdr:spPr bwMode="auto">
        <a:xfrm>
          <a:off x="77880" y="13650852"/>
          <a:ext cx="123825" cy="123825"/>
        </a:xfrm>
        <a:prstGeom prst="rect">
          <a:avLst/>
        </a:prstGeom>
        <a:solidFill>
          <a:srgbClr val="FFFFFF"/>
        </a:solidFill>
        <a:ln w="9525">
          <a:solidFill>
            <a:srgbClr val="000000"/>
          </a:solidFill>
          <a:miter lim="800000"/>
          <a:headEnd/>
          <a:tailEnd/>
        </a:ln>
      </xdr:spPr>
    </xdr:sp>
    <xdr:clientData/>
  </xdr:twoCellAnchor>
  <xdr:twoCellAnchor>
    <xdr:from>
      <xdr:col>0</xdr:col>
      <xdr:colOff>70087</xdr:colOff>
      <xdr:row>46</xdr:row>
      <xdr:rowOff>259517</xdr:rowOff>
    </xdr:from>
    <xdr:to>
      <xdr:col>0</xdr:col>
      <xdr:colOff>193912</xdr:colOff>
      <xdr:row>46</xdr:row>
      <xdr:rowOff>383342</xdr:rowOff>
    </xdr:to>
    <xdr:sp macro="" textlink="">
      <xdr:nvSpPr>
        <xdr:cNvPr id="11" name="Rectangle 16"/>
        <xdr:cNvSpPr>
          <a:spLocks noChangeArrowheads="1"/>
        </xdr:cNvSpPr>
      </xdr:nvSpPr>
      <xdr:spPr bwMode="auto">
        <a:xfrm>
          <a:off x="70087" y="13099217"/>
          <a:ext cx="123825" cy="123825"/>
        </a:xfrm>
        <a:prstGeom prst="rect">
          <a:avLst/>
        </a:prstGeom>
        <a:solidFill>
          <a:srgbClr val="FFFFFF"/>
        </a:solidFill>
        <a:ln w="9525">
          <a:solidFill>
            <a:srgbClr val="000000"/>
          </a:solidFill>
          <a:miter lim="800000"/>
          <a:headEnd/>
          <a:tailEnd/>
        </a:ln>
      </xdr:spPr>
    </xdr:sp>
    <xdr:clientData/>
  </xdr:twoCellAnchor>
  <xdr:twoCellAnchor>
    <xdr:from>
      <xdr:col>0</xdr:col>
      <xdr:colOff>77880</xdr:colOff>
      <xdr:row>45</xdr:row>
      <xdr:rowOff>219788</xdr:rowOff>
    </xdr:from>
    <xdr:to>
      <xdr:col>0</xdr:col>
      <xdr:colOff>201705</xdr:colOff>
      <xdr:row>45</xdr:row>
      <xdr:rowOff>343613</xdr:rowOff>
    </xdr:to>
    <xdr:sp macro="" textlink="">
      <xdr:nvSpPr>
        <xdr:cNvPr id="12" name="Rectangle 16"/>
        <xdr:cNvSpPr>
          <a:spLocks noChangeArrowheads="1"/>
        </xdr:cNvSpPr>
      </xdr:nvSpPr>
      <xdr:spPr bwMode="auto">
        <a:xfrm>
          <a:off x="77880" y="12402263"/>
          <a:ext cx="123825" cy="123825"/>
        </a:xfrm>
        <a:prstGeom prst="rect">
          <a:avLst/>
        </a:prstGeom>
        <a:solidFill>
          <a:srgbClr val="FFFFFF"/>
        </a:solidFill>
        <a:ln w="9525">
          <a:solidFill>
            <a:srgbClr val="000000"/>
          </a:solidFill>
          <a:miter lim="800000"/>
          <a:headEnd/>
          <a:tailEnd/>
        </a:ln>
      </xdr:spPr>
    </xdr:sp>
    <xdr:clientData/>
  </xdr:twoCellAnchor>
  <xdr:twoCellAnchor>
    <xdr:from>
      <xdr:col>3</xdr:col>
      <xdr:colOff>531530</xdr:colOff>
      <xdr:row>5</xdr:row>
      <xdr:rowOff>79825</xdr:rowOff>
    </xdr:from>
    <xdr:to>
      <xdr:col>3</xdr:col>
      <xdr:colOff>779180</xdr:colOff>
      <xdr:row>5</xdr:row>
      <xdr:rowOff>300581</xdr:rowOff>
    </xdr:to>
    <xdr:sp macro="" textlink="">
      <xdr:nvSpPr>
        <xdr:cNvPr id="13" name="Text Box 11"/>
        <xdr:cNvSpPr txBox="1">
          <a:spLocks noChangeArrowheads="1"/>
        </xdr:cNvSpPr>
      </xdr:nvSpPr>
      <xdr:spPr bwMode="auto">
        <a:xfrm>
          <a:off x="3779555" y="3527875"/>
          <a:ext cx="247650" cy="220756"/>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800" b="0" i="0" u="none" strike="noStrike" baseline="0">
              <a:solidFill>
                <a:srgbClr val="000000"/>
              </a:solidFill>
              <a:latin typeface="Calibri"/>
            </a:rPr>
            <a:t> </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28575</xdr:colOff>
      <xdr:row>0</xdr:row>
      <xdr:rowOff>133350</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133350"/>
          <a:ext cx="2828924" cy="942975"/>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28575</xdr:colOff>
      <xdr:row>0</xdr:row>
      <xdr:rowOff>78317</xdr:rowOff>
    </xdr:from>
    <xdr:ext cx="2133600" cy="711200"/>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78317"/>
          <a:ext cx="2133600" cy="71120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3" name="Imagen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zoomScale="55" zoomScaleNormal="55" zoomScalePageLayoutView="70" workbookViewId="0">
      <pane ySplit="1" topLeftCell="A5" activePane="bottomLeft" state="frozen"/>
      <selection pane="bottomLeft" activeCell="J13" sqref="J13"/>
    </sheetView>
  </sheetViews>
  <sheetFormatPr baseColWidth="10" defaultRowHeight="15" x14ac:dyDescent="0.25"/>
  <cols>
    <col min="1" max="1" width="4.42578125" customWidth="1"/>
    <col min="2" max="2" width="11.85546875" customWidth="1"/>
    <col min="7" max="8" width="21.85546875" customWidth="1"/>
    <col min="9" max="9" width="39.85546875" customWidth="1"/>
  </cols>
  <sheetData>
    <row r="1" spans="1:9" ht="95.25" customHeight="1" x14ac:dyDescent="0.25">
      <c r="A1" s="187" t="s">
        <v>63</v>
      </c>
      <c r="B1" s="187"/>
      <c r="C1" s="187"/>
      <c r="D1" s="187"/>
      <c r="E1" s="187"/>
      <c r="F1" s="187"/>
      <c r="G1" s="187"/>
      <c r="H1" s="187"/>
      <c r="I1" s="187"/>
    </row>
    <row r="2" spans="1:9" ht="117" customHeight="1" x14ac:dyDescent="0.25">
      <c r="A2" s="188" t="s">
        <v>541</v>
      </c>
      <c r="B2" s="188"/>
      <c r="C2" s="188"/>
      <c r="D2" s="188"/>
      <c r="E2" s="188"/>
      <c r="F2" s="188"/>
      <c r="G2" s="188"/>
      <c r="H2" s="188"/>
      <c r="I2" s="188"/>
    </row>
    <row r="3" spans="1:9" ht="39.75" customHeight="1" x14ac:dyDescent="0.25">
      <c r="A3" s="189" t="s">
        <v>61</v>
      </c>
      <c r="B3" s="189"/>
      <c r="C3" s="189"/>
      <c r="D3" s="189"/>
      <c r="E3" s="189"/>
      <c r="F3" s="189"/>
      <c r="G3" s="189"/>
      <c r="H3" s="189"/>
      <c r="I3" s="189"/>
    </row>
    <row r="4" spans="1:9" ht="117.75" customHeight="1" x14ac:dyDescent="0.25">
      <c r="A4" s="188" t="s">
        <v>542</v>
      </c>
      <c r="B4" s="188"/>
      <c r="C4" s="188"/>
      <c r="D4" s="188"/>
      <c r="E4" s="188"/>
      <c r="F4" s="188"/>
      <c r="G4" s="188"/>
      <c r="H4" s="188"/>
      <c r="I4" s="188"/>
    </row>
    <row r="5" spans="1:9" ht="32.25" customHeight="1" x14ac:dyDescent="0.25">
      <c r="A5" s="189" t="s">
        <v>62</v>
      </c>
      <c r="B5" s="189"/>
      <c r="C5" s="189"/>
      <c r="D5" s="189"/>
      <c r="E5" s="189"/>
      <c r="F5" s="189"/>
      <c r="G5" s="189"/>
      <c r="H5" s="189"/>
      <c r="I5" s="189"/>
    </row>
    <row r="6" spans="1:9" ht="15" customHeight="1" x14ac:dyDescent="0.25">
      <c r="A6" s="120"/>
      <c r="B6" s="121" t="s">
        <v>66</v>
      </c>
      <c r="C6" s="122" t="s">
        <v>63</v>
      </c>
      <c r="D6" s="120"/>
      <c r="E6" s="120"/>
      <c r="F6" s="120"/>
      <c r="G6" s="123"/>
      <c r="H6" s="120"/>
      <c r="I6" s="120"/>
    </row>
    <row r="7" spans="1:9" ht="14.25" customHeight="1" x14ac:dyDescent="0.25">
      <c r="A7" s="120"/>
      <c r="B7" s="121" t="s">
        <v>65</v>
      </c>
      <c r="C7" s="122" t="s">
        <v>64</v>
      </c>
      <c r="D7" s="120"/>
      <c r="E7" s="120"/>
      <c r="F7" s="120"/>
      <c r="G7" s="123"/>
      <c r="H7" s="120"/>
      <c r="I7" s="120"/>
    </row>
    <row r="8" spans="1:9" ht="12" customHeight="1" x14ac:dyDescent="0.25">
      <c r="A8" s="120"/>
      <c r="B8" s="121"/>
      <c r="C8" s="122"/>
      <c r="D8" s="120"/>
      <c r="E8" s="120"/>
      <c r="F8" s="120"/>
      <c r="G8" s="123"/>
      <c r="H8" s="120"/>
      <c r="I8" s="120"/>
    </row>
    <row r="9" spans="1:9" ht="14.25" customHeight="1" x14ac:dyDescent="0.25">
      <c r="A9" s="182" t="s">
        <v>543</v>
      </c>
      <c r="B9" s="182"/>
      <c r="C9" s="182"/>
      <c r="D9" s="182"/>
      <c r="E9" s="182"/>
      <c r="F9" s="182"/>
      <c r="G9" s="182"/>
      <c r="H9" s="182"/>
      <c r="I9" s="182"/>
    </row>
    <row r="10" spans="1:9" ht="19.5" customHeight="1" x14ac:dyDescent="0.25">
      <c r="A10" s="183" t="s">
        <v>67</v>
      </c>
      <c r="B10" s="183"/>
      <c r="C10" s="183"/>
      <c r="D10" s="183"/>
      <c r="E10" s="183"/>
      <c r="F10" s="183"/>
      <c r="G10" s="183"/>
      <c r="H10" s="183"/>
      <c r="I10" s="183"/>
    </row>
    <row r="11" spans="1:9" s="27" customFormat="1" ht="21.75" customHeight="1" x14ac:dyDescent="0.25">
      <c r="A11" s="184" t="s">
        <v>544</v>
      </c>
      <c r="B11" s="185"/>
      <c r="C11" s="184" t="s">
        <v>545</v>
      </c>
      <c r="D11" s="186"/>
      <c r="E11" s="185"/>
      <c r="F11" s="184" t="s">
        <v>546</v>
      </c>
      <c r="G11" s="186"/>
      <c r="H11" s="185"/>
      <c r="I11" s="124" t="s">
        <v>547</v>
      </c>
    </row>
    <row r="12" spans="1:9" ht="32.25" customHeight="1" x14ac:dyDescent="0.25">
      <c r="A12" s="162" t="s">
        <v>8</v>
      </c>
      <c r="B12" s="163"/>
      <c r="C12" s="179" t="s">
        <v>548</v>
      </c>
      <c r="D12" s="180"/>
      <c r="E12" s="181"/>
      <c r="F12" s="315" t="s">
        <v>609</v>
      </c>
      <c r="G12" s="316"/>
      <c r="H12" s="317"/>
      <c r="I12" s="125">
        <v>0</v>
      </c>
    </row>
    <row r="13" spans="1:9" ht="61.5" customHeight="1" x14ac:dyDescent="0.25">
      <c r="A13" s="162" t="s">
        <v>9</v>
      </c>
      <c r="B13" s="163"/>
      <c r="C13" s="164" t="s">
        <v>549</v>
      </c>
      <c r="D13" s="165"/>
      <c r="E13" s="166"/>
      <c r="F13" s="167" t="s">
        <v>550</v>
      </c>
      <c r="G13" s="168"/>
      <c r="H13" s="169"/>
      <c r="I13" s="125">
        <v>0.1</v>
      </c>
    </row>
    <row r="14" spans="1:9" ht="78.75" customHeight="1" x14ac:dyDescent="0.25">
      <c r="A14" s="170" t="s">
        <v>10</v>
      </c>
      <c r="B14" s="171"/>
      <c r="C14" s="172" t="s">
        <v>504</v>
      </c>
      <c r="D14" s="173"/>
      <c r="E14" s="174"/>
      <c r="F14" s="175" t="s">
        <v>610</v>
      </c>
      <c r="G14" s="176"/>
      <c r="H14" s="177"/>
      <c r="I14" s="126">
        <v>0.2</v>
      </c>
    </row>
    <row r="15" spans="1:9" ht="56.25" customHeight="1" x14ac:dyDescent="0.25">
      <c r="A15" s="170" t="s">
        <v>551</v>
      </c>
      <c r="B15" s="171"/>
      <c r="C15" s="178" t="s">
        <v>552</v>
      </c>
      <c r="D15" s="178"/>
      <c r="E15" s="178"/>
      <c r="F15" s="161" t="s">
        <v>611</v>
      </c>
      <c r="G15" s="161"/>
      <c r="H15" s="161"/>
      <c r="I15" s="127">
        <v>0.3</v>
      </c>
    </row>
    <row r="16" spans="1:9" ht="96" customHeight="1" x14ac:dyDescent="0.25">
      <c r="A16" s="159" t="s">
        <v>11</v>
      </c>
      <c r="B16" s="159"/>
      <c r="C16" s="160" t="s">
        <v>553</v>
      </c>
      <c r="D16" s="160"/>
      <c r="E16" s="160"/>
      <c r="F16" s="161" t="s">
        <v>612</v>
      </c>
      <c r="G16" s="161"/>
      <c r="H16" s="161"/>
      <c r="I16" s="125">
        <v>0.6</v>
      </c>
    </row>
    <row r="17" spans="1:9" ht="80.25" customHeight="1" x14ac:dyDescent="0.25">
      <c r="A17" s="162" t="s">
        <v>12</v>
      </c>
      <c r="B17" s="163"/>
      <c r="C17" s="164" t="s">
        <v>554</v>
      </c>
      <c r="D17" s="165"/>
      <c r="E17" s="166"/>
      <c r="F17" s="167" t="s">
        <v>613</v>
      </c>
      <c r="G17" s="168"/>
      <c r="H17" s="169"/>
      <c r="I17" s="125">
        <v>1</v>
      </c>
    </row>
  </sheetData>
  <mergeCells count="28">
    <mergeCell ref="A1:I1"/>
    <mergeCell ref="A2:I2"/>
    <mergeCell ref="A4:I4"/>
    <mergeCell ref="A3:I3"/>
    <mergeCell ref="A5:I5"/>
    <mergeCell ref="A9:I9"/>
    <mergeCell ref="A10:I10"/>
    <mergeCell ref="A11:B11"/>
    <mergeCell ref="C11:E11"/>
    <mergeCell ref="F11:H11"/>
    <mergeCell ref="A12:B12"/>
    <mergeCell ref="C12:E12"/>
    <mergeCell ref="F12:H12"/>
    <mergeCell ref="A13:B13"/>
    <mergeCell ref="C13:E13"/>
    <mergeCell ref="F13:H13"/>
    <mergeCell ref="A14:B14"/>
    <mergeCell ref="C14:E14"/>
    <mergeCell ref="F14:H14"/>
    <mergeCell ref="A15:B15"/>
    <mergeCell ref="C15:E15"/>
    <mergeCell ref="F15:H15"/>
    <mergeCell ref="A16:B16"/>
    <mergeCell ref="C16:E16"/>
    <mergeCell ref="F16:H16"/>
    <mergeCell ref="A17:B17"/>
    <mergeCell ref="C17:E17"/>
    <mergeCell ref="F17:H17"/>
  </mergeCells>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3"/>
  <sheetViews>
    <sheetView topLeftCell="A9" zoomScaleNormal="100" workbookViewId="0">
      <selection activeCell="C26" sqref="B26:C26"/>
    </sheetView>
  </sheetViews>
  <sheetFormatPr baseColWidth="10" defaultRowHeight="15" x14ac:dyDescent="0.25"/>
  <cols>
    <col min="1" max="1" width="6" bestFit="1" customWidth="1"/>
    <col min="2" max="2" width="49.42578125" customWidth="1"/>
    <col min="3" max="3" width="50.85546875" bestFit="1" customWidth="1"/>
  </cols>
  <sheetData>
    <row r="2" spans="1:11" s="27" customFormat="1" ht="26.25" customHeight="1" x14ac:dyDescent="0.25">
      <c r="A2" s="292" t="s">
        <v>452</v>
      </c>
      <c r="B2" s="293"/>
      <c r="C2" s="293"/>
      <c r="D2" s="293"/>
      <c r="E2" s="26"/>
      <c r="F2" s="26"/>
      <c r="G2" s="26"/>
      <c r="H2" s="26"/>
      <c r="I2" s="26"/>
      <c r="J2" s="26"/>
      <c r="K2" s="26"/>
    </row>
    <row r="3" spans="1:11" ht="29.25" customHeight="1" x14ac:dyDescent="0.25">
      <c r="A3" s="294" t="s">
        <v>451</v>
      </c>
      <c r="B3" s="295"/>
      <c r="C3" s="295"/>
      <c r="D3" s="295"/>
      <c r="E3" s="1"/>
      <c r="F3" s="1"/>
      <c r="G3" s="1"/>
      <c r="H3" s="1"/>
    </row>
    <row r="4" spans="1:11" x14ac:dyDescent="0.25">
      <c r="A4" s="297" t="s">
        <v>94</v>
      </c>
      <c r="B4" s="297" t="s">
        <v>95</v>
      </c>
      <c r="C4" s="297" t="s">
        <v>96</v>
      </c>
      <c r="D4" s="288"/>
      <c r="E4" s="40"/>
      <c r="F4" s="40"/>
      <c r="G4" s="1"/>
      <c r="H4" s="1"/>
    </row>
    <row r="5" spans="1:11" x14ac:dyDescent="0.25">
      <c r="A5" s="298"/>
      <c r="B5" s="298"/>
      <c r="C5" s="298"/>
      <c r="D5" s="289"/>
      <c r="E5" s="1"/>
      <c r="F5" s="1"/>
      <c r="G5" s="1"/>
      <c r="H5" s="1"/>
    </row>
    <row r="6" spans="1:11" x14ac:dyDescent="0.25">
      <c r="A6" s="290" t="s">
        <v>97</v>
      </c>
      <c r="B6" s="291"/>
      <c r="C6" s="291"/>
      <c r="D6" s="291"/>
      <c r="E6" s="1"/>
      <c r="F6" s="1"/>
      <c r="G6" s="1"/>
      <c r="H6" s="1"/>
    </row>
    <row r="7" spans="1:11" ht="28.5" x14ac:dyDescent="0.25">
      <c r="A7" s="32">
        <v>1</v>
      </c>
      <c r="B7" s="32" t="s">
        <v>98</v>
      </c>
      <c r="C7" s="35" t="s">
        <v>99</v>
      </c>
      <c r="D7" s="33"/>
      <c r="E7" s="1"/>
      <c r="F7" s="1"/>
      <c r="G7" s="1"/>
      <c r="H7" s="1"/>
    </row>
    <row r="8" spans="1:11" s="5" customFormat="1" ht="28.5" x14ac:dyDescent="0.2">
      <c r="A8" s="32">
        <f>A7+1</f>
        <v>2</v>
      </c>
      <c r="B8" s="32" t="s">
        <v>100</v>
      </c>
      <c r="C8" s="34" t="s">
        <v>101</v>
      </c>
      <c r="D8" s="35"/>
      <c r="E8" s="3"/>
      <c r="F8" s="3"/>
      <c r="G8" s="3"/>
      <c r="H8" s="3"/>
    </row>
    <row r="9" spans="1:11" s="5" customFormat="1" ht="14.25" x14ac:dyDescent="0.2">
      <c r="A9" s="290" t="s">
        <v>102</v>
      </c>
      <c r="B9" s="291"/>
      <c r="C9" s="291"/>
      <c r="D9" s="291"/>
      <c r="E9" s="3"/>
      <c r="F9" s="3"/>
      <c r="G9" s="3"/>
      <c r="H9" s="3"/>
    </row>
    <row r="10" spans="1:11" s="5" customFormat="1" ht="76.5" x14ac:dyDescent="0.2">
      <c r="A10" s="32">
        <v>3</v>
      </c>
      <c r="B10" s="32" t="s">
        <v>103</v>
      </c>
      <c r="C10" s="35" t="s">
        <v>110</v>
      </c>
      <c r="D10" s="35"/>
      <c r="E10" s="3"/>
      <c r="F10" s="3"/>
      <c r="G10" s="3"/>
      <c r="H10" s="3"/>
    </row>
    <row r="11" spans="1:11" s="5" customFormat="1" ht="57" x14ac:dyDescent="0.2">
      <c r="A11" s="32">
        <f>A10+1</f>
        <v>4</v>
      </c>
      <c r="B11" s="32" t="s">
        <v>104</v>
      </c>
      <c r="C11" s="11" t="s">
        <v>105</v>
      </c>
      <c r="D11" s="9"/>
      <c r="E11" s="3"/>
      <c r="F11" s="3"/>
      <c r="G11" s="3"/>
      <c r="H11" s="3"/>
    </row>
    <row r="12" spans="1:11" s="5" customFormat="1" ht="102" x14ac:dyDescent="0.2">
      <c r="A12" s="32">
        <f>A11+1</f>
        <v>5</v>
      </c>
      <c r="B12" s="32" t="s">
        <v>106</v>
      </c>
      <c r="C12" s="11" t="s">
        <v>107</v>
      </c>
      <c r="D12" s="9"/>
      <c r="E12" s="3"/>
      <c r="F12" s="3"/>
      <c r="G12" s="3"/>
      <c r="H12" s="3"/>
    </row>
    <row r="13" spans="1:11" s="5" customFormat="1" ht="76.5" x14ac:dyDescent="0.2">
      <c r="A13" s="32">
        <f>A12+1</f>
        <v>6</v>
      </c>
      <c r="B13" s="32" t="s">
        <v>108</v>
      </c>
      <c r="C13" s="11" t="s">
        <v>109</v>
      </c>
      <c r="D13" s="9"/>
      <c r="E13" s="3"/>
      <c r="F13" s="3"/>
      <c r="G13" s="3"/>
      <c r="H13" s="3"/>
    </row>
    <row r="14" spans="1:11" s="5" customFormat="1" ht="14.25" x14ac:dyDescent="0.2">
      <c r="A14" s="290" t="s">
        <v>111</v>
      </c>
      <c r="B14" s="291"/>
      <c r="C14" s="291"/>
      <c r="D14" s="291"/>
      <c r="E14" s="3"/>
      <c r="F14" s="3"/>
      <c r="G14" s="3"/>
      <c r="H14" s="3"/>
    </row>
    <row r="15" spans="1:11" s="5" customFormat="1" ht="89.25" x14ac:dyDescent="0.2">
      <c r="A15" s="32">
        <v>7</v>
      </c>
      <c r="B15" s="32" t="s">
        <v>112</v>
      </c>
      <c r="C15" s="9" t="s">
        <v>113</v>
      </c>
      <c r="D15" s="9"/>
      <c r="E15" s="3"/>
      <c r="F15" s="3"/>
      <c r="G15" s="3"/>
      <c r="H15" s="3"/>
    </row>
    <row r="16" spans="1:11" s="5" customFormat="1" ht="14.25" x14ac:dyDescent="0.2">
      <c r="A16" s="290" t="s">
        <v>114</v>
      </c>
      <c r="B16" s="291"/>
      <c r="C16" s="291"/>
      <c r="D16" s="291"/>
      <c r="E16" s="3"/>
      <c r="F16" s="3"/>
      <c r="G16" s="3"/>
      <c r="H16" s="3"/>
    </row>
    <row r="17" spans="1:8" s="5" customFormat="1" ht="76.5" x14ac:dyDescent="0.2">
      <c r="A17" s="32">
        <v>8</v>
      </c>
      <c r="B17" s="32" t="s">
        <v>115</v>
      </c>
      <c r="C17" s="10" t="s">
        <v>116</v>
      </c>
      <c r="D17" s="9"/>
      <c r="E17" s="3"/>
      <c r="F17" s="3"/>
      <c r="G17" s="3"/>
      <c r="H17" s="3"/>
    </row>
    <row r="18" spans="1:8" s="5" customFormat="1" ht="63.75" x14ac:dyDescent="0.2">
      <c r="A18" s="32">
        <v>9</v>
      </c>
      <c r="B18" s="32" t="s">
        <v>117</v>
      </c>
      <c r="C18" s="12" t="s">
        <v>118</v>
      </c>
      <c r="D18" s="9"/>
      <c r="E18" s="3"/>
      <c r="F18" s="3"/>
      <c r="G18" s="3"/>
      <c r="H18" s="3"/>
    </row>
    <row r="19" spans="1:8" s="5" customFormat="1" ht="153" x14ac:dyDescent="0.2">
      <c r="A19" s="32">
        <v>10</v>
      </c>
      <c r="B19" s="32" t="s">
        <v>119</v>
      </c>
      <c r="C19" s="12" t="s">
        <v>120</v>
      </c>
      <c r="D19" s="9"/>
      <c r="E19" s="3"/>
      <c r="F19" s="3"/>
      <c r="G19" s="3"/>
      <c r="H19" s="3"/>
    </row>
    <row r="20" spans="1:8" s="5" customFormat="1" ht="14.25" x14ac:dyDescent="0.2">
      <c r="A20" s="290" t="s">
        <v>125</v>
      </c>
      <c r="B20" s="291"/>
      <c r="C20" s="291"/>
      <c r="D20" s="291"/>
      <c r="E20" s="3"/>
      <c r="F20" s="3"/>
      <c r="G20" s="3"/>
      <c r="H20" s="3"/>
    </row>
    <row r="21" spans="1:8" s="5" customFormat="1" ht="28.5" x14ac:dyDescent="0.2">
      <c r="A21" s="32">
        <v>11</v>
      </c>
      <c r="B21" s="32" t="s">
        <v>121</v>
      </c>
      <c r="C21" s="9" t="s">
        <v>122</v>
      </c>
      <c r="D21" s="9"/>
      <c r="E21" s="3"/>
      <c r="F21" s="3"/>
      <c r="G21" s="3"/>
      <c r="H21" s="3"/>
    </row>
    <row r="22" spans="1:8" s="5" customFormat="1" ht="28.5" x14ac:dyDescent="0.2">
      <c r="A22" s="32">
        <v>12</v>
      </c>
      <c r="B22" s="32" t="s">
        <v>123</v>
      </c>
      <c r="C22" s="9" t="s">
        <v>124</v>
      </c>
      <c r="D22" s="9"/>
      <c r="E22" s="3"/>
      <c r="F22" s="3"/>
      <c r="G22" s="3"/>
      <c r="H22" s="3"/>
    </row>
    <row r="23" spans="1:8" s="5" customFormat="1" ht="14.25" x14ac:dyDescent="0.2">
      <c r="A23" s="290" t="s">
        <v>128</v>
      </c>
      <c r="B23" s="291"/>
      <c r="C23" s="291"/>
      <c r="D23" s="291"/>
      <c r="E23" s="3"/>
      <c r="F23" s="3"/>
      <c r="G23" s="3"/>
      <c r="H23" s="3"/>
    </row>
    <row r="24" spans="1:8" s="5" customFormat="1" ht="51" x14ac:dyDescent="0.2">
      <c r="A24" s="32">
        <v>13</v>
      </c>
      <c r="B24" s="32" t="s">
        <v>126</v>
      </c>
      <c r="C24" s="12" t="s">
        <v>127</v>
      </c>
      <c r="D24" s="9"/>
      <c r="E24" s="3"/>
      <c r="F24" s="3"/>
      <c r="G24" s="3"/>
      <c r="H24" s="3"/>
    </row>
    <row r="25" spans="1:8" s="5" customFormat="1" ht="14.25" x14ac:dyDescent="0.2">
      <c r="A25" s="290" t="s">
        <v>129</v>
      </c>
      <c r="B25" s="291"/>
      <c r="C25" s="291"/>
      <c r="D25" s="291"/>
      <c r="E25" s="3"/>
      <c r="F25" s="3"/>
      <c r="G25" s="3"/>
      <c r="H25" s="3"/>
    </row>
    <row r="26" spans="1:8" s="5" customFormat="1" ht="28.5" x14ac:dyDescent="0.2">
      <c r="A26" s="32">
        <v>14</v>
      </c>
      <c r="B26" s="117" t="s">
        <v>536</v>
      </c>
      <c r="C26" s="118" t="s">
        <v>538</v>
      </c>
      <c r="D26" s="32"/>
      <c r="E26" s="3" t="s">
        <v>537</v>
      </c>
      <c r="F26" s="3"/>
      <c r="G26" s="3"/>
      <c r="H26" s="3"/>
    </row>
    <row r="27" spans="1:8" s="5" customFormat="1" ht="25.5" x14ac:dyDescent="0.2">
      <c r="A27" s="32">
        <v>15</v>
      </c>
      <c r="B27" s="32" t="s">
        <v>130</v>
      </c>
      <c r="C27" s="9" t="s">
        <v>131</v>
      </c>
      <c r="D27" s="9"/>
      <c r="E27" s="3"/>
      <c r="F27" s="3"/>
      <c r="G27" s="3"/>
      <c r="H27" s="3"/>
    </row>
    <row r="28" spans="1:8" s="5" customFormat="1" ht="42.75" x14ac:dyDescent="0.2">
      <c r="A28" s="32">
        <v>16</v>
      </c>
      <c r="B28" s="32" t="s">
        <v>132</v>
      </c>
      <c r="C28" s="9" t="s">
        <v>133</v>
      </c>
      <c r="D28" s="9"/>
      <c r="E28" s="3"/>
      <c r="F28" s="3"/>
      <c r="G28" s="3"/>
      <c r="H28" s="3"/>
    </row>
    <row r="29" spans="1:8" s="5" customFormat="1" ht="51" x14ac:dyDescent="0.2">
      <c r="A29" s="5">
        <v>17</v>
      </c>
      <c r="B29" s="32" t="s">
        <v>134</v>
      </c>
      <c r="C29" s="9" t="s">
        <v>135</v>
      </c>
      <c r="D29" s="9"/>
      <c r="E29" s="3"/>
      <c r="F29" s="3"/>
      <c r="G29" s="3"/>
      <c r="H29" s="3"/>
    </row>
    <row r="30" spans="1:8" s="5" customFormat="1" ht="14.25" x14ac:dyDescent="0.2">
      <c r="A30" s="290" t="s">
        <v>136</v>
      </c>
      <c r="B30" s="291"/>
      <c r="C30" s="291"/>
      <c r="D30" s="291"/>
      <c r="E30" s="3"/>
      <c r="F30" s="3"/>
      <c r="G30" s="3"/>
      <c r="H30" s="3"/>
    </row>
    <row r="31" spans="1:8" s="5" customFormat="1" ht="38.25" x14ac:dyDescent="0.2">
      <c r="A31" s="32">
        <v>18</v>
      </c>
      <c r="B31" s="32" t="s">
        <v>137</v>
      </c>
      <c r="C31" s="9" t="s">
        <v>138</v>
      </c>
      <c r="D31" s="9"/>
      <c r="E31" s="3"/>
      <c r="F31" s="3"/>
      <c r="G31" s="3"/>
      <c r="H31" s="3"/>
    </row>
    <row r="32" spans="1:8" s="5" customFormat="1" ht="14.25" x14ac:dyDescent="0.2">
      <c r="A32" s="290" t="s">
        <v>139</v>
      </c>
      <c r="B32" s="291"/>
      <c r="C32" s="291"/>
      <c r="D32" s="291"/>
      <c r="E32" s="3"/>
      <c r="F32" s="3"/>
      <c r="G32" s="3"/>
      <c r="H32" s="3"/>
    </row>
    <row r="33" spans="1:8" s="5" customFormat="1" ht="25.5" x14ac:dyDescent="0.2">
      <c r="A33" s="32">
        <v>19</v>
      </c>
      <c r="B33" s="32" t="s">
        <v>140</v>
      </c>
      <c r="C33" s="9" t="s">
        <v>141</v>
      </c>
      <c r="D33" s="9"/>
      <c r="E33" s="3"/>
      <c r="F33" s="3"/>
      <c r="G33" s="3"/>
      <c r="H33" s="3"/>
    </row>
    <row r="34" spans="1:8" s="5" customFormat="1" ht="14.25" x14ac:dyDescent="0.2">
      <c r="A34" s="290" t="s">
        <v>142</v>
      </c>
      <c r="B34" s="291"/>
      <c r="C34" s="291"/>
      <c r="D34" s="291"/>
      <c r="E34" s="3"/>
      <c r="F34" s="3"/>
      <c r="G34" s="3"/>
      <c r="H34" s="3"/>
    </row>
    <row r="35" spans="1:8" s="5" customFormat="1" ht="38.25" x14ac:dyDescent="0.2">
      <c r="A35" s="116">
        <v>20</v>
      </c>
      <c r="B35" s="116" t="s">
        <v>539</v>
      </c>
      <c r="C35" s="116" t="s">
        <v>540</v>
      </c>
      <c r="D35" s="115"/>
      <c r="E35" s="3" t="s">
        <v>537</v>
      </c>
      <c r="F35" s="3"/>
      <c r="G35" s="3"/>
      <c r="H35" s="3"/>
    </row>
    <row r="36" spans="1:8" s="5" customFormat="1" ht="25.5" x14ac:dyDescent="0.2">
      <c r="A36" s="32">
        <f>A35+1</f>
        <v>21</v>
      </c>
      <c r="B36" s="32" t="s">
        <v>143</v>
      </c>
      <c r="C36" s="9" t="s">
        <v>144</v>
      </c>
      <c r="D36" s="9"/>
      <c r="E36" s="3"/>
      <c r="F36" s="3"/>
      <c r="G36" s="3"/>
      <c r="H36" s="3"/>
    </row>
    <row r="37" spans="1:8" s="5" customFormat="1" ht="25.5" x14ac:dyDescent="0.2">
      <c r="A37" s="32">
        <f>A36+1</f>
        <v>22</v>
      </c>
      <c r="B37" s="32" t="s">
        <v>145</v>
      </c>
      <c r="C37" s="9" t="s">
        <v>146</v>
      </c>
      <c r="D37" s="9"/>
      <c r="E37" s="3"/>
      <c r="F37" s="3"/>
      <c r="G37" s="3"/>
      <c r="H37" s="3"/>
    </row>
    <row r="38" spans="1:8" s="5" customFormat="1" ht="25.5" x14ac:dyDescent="0.2">
      <c r="A38" s="32">
        <f t="shared" ref="A38:A47" si="0">A37+1</f>
        <v>23</v>
      </c>
      <c r="B38" s="32" t="s">
        <v>147</v>
      </c>
      <c r="C38" s="9" t="s">
        <v>148</v>
      </c>
      <c r="D38" s="9"/>
      <c r="E38" s="3"/>
      <c r="F38" s="3"/>
      <c r="G38" s="3"/>
      <c r="H38" s="3"/>
    </row>
    <row r="39" spans="1:8" s="5" customFormat="1" ht="25.5" x14ac:dyDescent="0.2">
      <c r="A39" s="32">
        <f t="shared" si="0"/>
        <v>24</v>
      </c>
      <c r="B39" s="32" t="s">
        <v>149</v>
      </c>
      <c r="C39" s="9" t="s">
        <v>150</v>
      </c>
      <c r="D39" s="9"/>
      <c r="E39" s="3"/>
      <c r="F39" s="3"/>
      <c r="G39" s="3"/>
      <c r="H39" s="3"/>
    </row>
    <row r="40" spans="1:8" s="5" customFormat="1" ht="38.25" x14ac:dyDescent="0.2">
      <c r="A40" s="32">
        <f t="shared" si="0"/>
        <v>25</v>
      </c>
      <c r="B40" s="32" t="s">
        <v>151</v>
      </c>
      <c r="C40" s="9" t="s">
        <v>152</v>
      </c>
      <c r="D40" s="9"/>
      <c r="E40" s="3"/>
      <c r="F40" s="3"/>
      <c r="G40" s="3"/>
      <c r="H40" s="3"/>
    </row>
    <row r="41" spans="1:8" s="5" customFormat="1" ht="25.5" x14ac:dyDescent="0.2">
      <c r="A41" s="32">
        <f t="shared" si="0"/>
        <v>26</v>
      </c>
      <c r="B41" s="32" t="s">
        <v>153</v>
      </c>
      <c r="C41" s="9" t="s">
        <v>154</v>
      </c>
      <c r="D41" s="9"/>
      <c r="E41" s="3"/>
      <c r="F41" s="3"/>
      <c r="G41" s="3"/>
      <c r="H41" s="3"/>
    </row>
    <row r="42" spans="1:8" s="5" customFormat="1" ht="25.5" x14ac:dyDescent="0.2">
      <c r="A42" s="32">
        <f t="shared" si="0"/>
        <v>27</v>
      </c>
      <c r="B42" s="32" t="s">
        <v>155</v>
      </c>
      <c r="C42" s="9" t="s">
        <v>156</v>
      </c>
      <c r="D42" s="9"/>
      <c r="E42" s="3"/>
      <c r="F42" s="3"/>
      <c r="G42" s="3"/>
      <c r="H42" s="3"/>
    </row>
    <row r="43" spans="1:8" s="5" customFormat="1" ht="38.25" x14ac:dyDescent="0.2">
      <c r="A43" s="32">
        <f t="shared" si="0"/>
        <v>28</v>
      </c>
      <c r="B43" s="32" t="s">
        <v>157</v>
      </c>
      <c r="C43" s="9" t="s">
        <v>158</v>
      </c>
      <c r="D43" s="9"/>
      <c r="E43" s="3"/>
      <c r="F43" s="3"/>
      <c r="G43" s="3"/>
      <c r="H43" s="3"/>
    </row>
    <row r="44" spans="1:8" s="5" customFormat="1" ht="38.25" x14ac:dyDescent="0.2">
      <c r="A44" s="32">
        <f t="shared" si="0"/>
        <v>29</v>
      </c>
      <c r="B44" s="32" t="s">
        <v>159</v>
      </c>
      <c r="C44" s="9" t="s">
        <v>160</v>
      </c>
      <c r="D44" s="9"/>
      <c r="E44" s="3"/>
      <c r="F44" s="3"/>
      <c r="G44" s="3"/>
      <c r="H44" s="3"/>
    </row>
    <row r="45" spans="1:8" s="5" customFormat="1" ht="25.5" x14ac:dyDescent="0.2">
      <c r="A45" s="32">
        <f t="shared" si="0"/>
        <v>30</v>
      </c>
      <c r="B45" s="32" t="s">
        <v>161</v>
      </c>
      <c r="C45" s="9" t="s">
        <v>162</v>
      </c>
      <c r="D45" s="9"/>
      <c r="E45" s="3"/>
      <c r="F45" s="3"/>
      <c r="G45" s="3"/>
      <c r="H45" s="3"/>
    </row>
    <row r="46" spans="1:8" s="5" customFormat="1" ht="14.25" x14ac:dyDescent="0.2">
      <c r="A46" s="32">
        <f t="shared" si="0"/>
        <v>31</v>
      </c>
      <c r="B46" s="32" t="s">
        <v>163</v>
      </c>
      <c r="C46" s="9" t="s">
        <v>164</v>
      </c>
      <c r="D46" s="9"/>
      <c r="E46" s="3"/>
      <c r="F46" s="3"/>
      <c r="G46" s="3"/>
      <c r="H46" s="3"/>
    </row>
    <row r="47" spans="1:8" s="5" customFormat="1" ht="25.5" x14ac:dyDescent="0.2">
      <c r="A47" s="32">
        <f t="shared" si="0"/>
        <v>32</v>
      </c>
      <c r="B47" s="32" t="s">
        <v>165</v>
      </c>
      <c r="C47" s="9" t="s">
        <v>166</v>
      </c>
      <c r="D47" s="9"/>
      <c r="E47" s="3"/>
      <c r="F47" s="3"/>
      <c r="G47" s="3"/>
      <c r="H47" s="3"/>
    </row>
    <row r="48" spans="1:8" s="5" customFormat="1" ht="14.25" x14ac:dyDescent="0.2">
      <c r="A48" s="290" t="s">
        <v>167</v>
      </c>
      <c r="B48" s="291"/>
      <c r="C48" s="291"/>
      <c r="D48" s="291"/>
      <c r="E48" s="3"/>
      <c r="F48" s="3"/>
      <c r="G48" s="3"/>
      <c r="H48" s="3"/>
    </row>
    <row r="49" spans="1:8" s="5" customFormat="1" ht="25.5" x14ac:dyDescent="0.2">
      <c r="A49" s="32">
        <v>31</v>
      </c>
      <c r="B49" s="32" t="s">
        <v>168</v>
      </c>
      <c r="C49" s="9" t="s">
        <v>169</v>
      </c>
      <c r="D49" s="9"/>
      <c r="E49" s="3"/>
      <c r="F49" s="3"/>
      <c r="G49" s="3"/>
      <c r="H49" s="3"/>
    </row>
    <row r="50" spans="1:8" s="5" customFormat="1" ht="25.5" x14ac:dyDescent="0.2">
      <c r="A50" s="32">
        <v>32</v>
      </c>
      <c r="B50" s="32" t="s">
        <v>170</v>
      </c>
      <c r="C50" s="9" t="s">
        <v>171</v>
      </c>
      <c r="D50" s="9"/>
      <c r="E50" s="3"/>
      <c r="F50" s="3"/>
      <c r="G50" s="3"/>
      <c r="H50" s="3"/>
    </row>
    <row r="51" spans="1:8" s="5" customFormat="1" ht="14.25" x14ac:dyDescent="0.2">
      <c r="A51" s="290" t="s">
        <v>173</v>
      </c>
      <c r="B51" s="291"/>
      <c r="C51" s="291"/>
      <c r="D51" s="291"/>
      <c r="E51" s="3"/>
      <c r="F51" s="3"/>
      <c r="G51" s="3"/>
      <c r="H51" s="3"/>
    </row>
    <row r="52" spans="1:8" s="5" customFormat="1" ht="14.25" x14ac:dyDescent="0.2">
      <c r="A52" s="32">
        <v>33</v>
      </c>
      <c r="B52" s="299" t="s">
        <v>172</v>
      </c>
      <c r="C52" s="300"/>
      <c r="D52" s="9"/>
      <c r="E52" s="3"/>
      <c r="F52" s="3"/>
      <c r="G52" s="3"/>
      <c r="H52" s="3"/>
    </row>
    <row r="53" spans="1:8" x14ac:dyDescent="0.25">
      <c r="A53" s="296" t="s">
        <v>92</v>
      </c>
      <c r="B53" s="296"/>
      <c r="C53" s="296"/>
      <c r="D53" s="296"/>
      <c r="E53" s="1"/>
      <c r="F53" s="1"/>
      <c r="G53" s="1"/>
      <c r="H53" s="1"/>
    </row>
  </sheetData>
  <mergeCells count="20">
    <mergeCell ref="A14:D14"/>
    <mergeCell ref="A16:D16"/>
    <mergeCell ref="A20:D20"/>
    <mergeCell ref="A23:D23"/>
    <mergeCell ref="D4:D5"/>
    <mergeCell ref="A51:D51"/>
    <mergeCell ref="A2:D2"/>
    <mergeCell ref="A3:D3"/>
    <mergeCell ref="A53:D53"/>
    <mergeCell ref="A4:A5"/>
    <mergeCell ref="B4:B5"/>
    <mergeCell ref="C4:C5"/>
    <mergeCell ref="A6:D6"/>
    <mergeCell ref="A9:D9"/>
    <mergeCell ref="B52:C52"/>
    <mergeCell ref="A25:D25"/>
    <mergeCell ref="A30:D30"/>
    <mergeCell ref="A32:D32"/>
    <mergeCell ref="A34:D34"/>
    <mergeCell ref="A48:D48"/>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1"/>
  <sheetViews>
    <sheetView zoomScale="70" zoomScaleNormal="70" workbookViewId="0">
      <pane ySplit="5" topLeftCell="A6" activePane="bottomLeft" state="frozen"/>
      <selection pane="bottomLeft" sqref="A1:XFD1048576"/>
    </sheetView>
  </sheetViews>
  <sheetFormatPr baseColWidth="10" defaultRowHeight="15.75" x14ac:dyDescent="0.25"/>
  <cols>
    <col min="1" max="1" width="4.5703125" style="42" customWidth="1"/>
    <col min="2" max="2" width="30.85546875" style="42" customWidth="1"/>
    <col min="3" max="3" width="13.28515625" style="13" customWidth="1"/>
    <col min="4" max="4" width="14.5703125" style="13" customWidth="1"/>
    <col min="5" max="7" width="13.28515625" style="14" customWidth="1"/>
    <col min="8" max="9" width="13.28515625" style="15" customWidth="1"/>
    <col min="10" max="10" width="13.28515625" style="1" customWidth="1"/>
    <col min="11" max="13" width="11.42578125" style="1"/>
  </cols>
  <sheetData>
    <row r="1" spans="1:13" ht="94.5" customHeight="1" x14ac:dyDescent="0.25">
      <c r="A1" s="227" t="s">
        <v>555</v>
      </c>
      <c r="B1" s="227"/>
      <c r="C1" s="227"/>
      <c r="D1" s="227"/>
      <c r="E1" s="227"/>
      <c r="F1" s="227"/>
      <c r="G1" s="227"/>
      <c r="H1" s="227"/>
      <c r="I1" s="227"/>
      <c r="J1" s="227"/>
    </row>
    <row r="2" spans="1:13" s="129" customFormat="1" ht="129.75" customHeight="1" x14ac:dyDescent="0.25">
      <c r="A2" s="228" t="s">
        <v>556</v>
      </c>
      <c r="B2" s="228"/>
      <c r="C2" s="228"/>
      <c r="D2" s="228"/>
      <c r="E2" s="228"/>
      <c r="F2" s="228"/>
      <c r="G2" s="228"/>
      <c r="H2" s="228"/>
      <c r="I2" s="228"/>
      <c r="J2" s="228"/>
      <c r="K2" s="128"/>
      <c r="L2" s="128"/>
      <c r="M2" s="128"/>
    </row>
    <row r="3" spans="1:13" s="129" customFormat="1" x14ac:dyDescent="0.25">
      <c r="A3" s="229"/>
      <c r="B3" s="229"/>
      <c r="C3" s="229"/>
      <c r="D3" s="229"/>
      <c r="E3" s="229"/>
      <c r="F3" s="229"/>
      <c r="G3" s="229"/>
      <c r="H3" s="229"/>
      <c r="I3" s="229"/>
      <c r="J3" s="229"/>
      <c r="K3" s="128"/>
      <c r="L3" s="128"/>
      <c r="M3" s="128"/>
    </row>
    <row r="4" spans="1:13" s="129" customFormat="1" ht="16.5" customHeight="1" x14ac:dyDescent="0.25">
      <c r="A4" s="230" t="s">
        <v>557</v>
      </c>
      <c r="B4" s="230"/>
      <c r="C4" s="230"/>
      <c r="D4" s="230"/>
      <c r="E4" s="230"/>
      <c r="F4" s="230"/>
      <c r="G4" s="230"/>
      <c r="H4" s="230"/>
      <c r="I4" s="230"/>
      <c r="J4" s="230"/>
      <c r="K4" s="128"/>
      <c r="L4" s="128"/>
      <c r="M4" s="128"/>
    </row>
    <row r="5" spans="1:13" s="129" customFormat="1" ht="15" customHeight="1" x14ac:dyDescent="0.25">
      <c r="A5" s="231" t="s">
        <v>558</v>
      </c>
      <c r="B5" s="231"/>
      <c r="C5" s="219"/>
      <c r="D5" s="219"/>
      <c r="E5" s="232" t="s">
        <v>559</v>
      </c>
      <c r="F5" s="232"/>
      <c r="G5" s="232"/>
      <c r="H5" s="233"/>
      <c r="I5" s="233"/>
      <c r="J5" s="233"/>
      <c r="K5" s="128"/>
      <c r="L5" s="128"/>
      <c r="M5" s="128"/>
    </row>
    <row r="6" spans="1:13" s="131" customFormat="1" ht="31.5" customHeight="1" x14ac:dyDescent="0.25">
      <c r="A6" s="218" t="s">
        <v>560</v>
      </c>
      <c r="B6" s="218"/>
      <c r="C6" s="225" t="s">
        <v>561</v>
      </c>
      <c r="D6" s="225"/>
      <c r="E6" s="225"/>
      <c r="F6" s="225"/>
      <c r="G6" s="202" t="s">
        <v>562</v>
      </c>
      <c r="H6" s="202"/>
      <c r="I6" s="202"/>
      <c r="J6" s="202"/>
      <c r="K6" s="130"/>
      <c r="L6" s="130"/>
      <c r="M6" s="130"/>
    </row>
    <row r="7" spans="1:13" s="131" customFormat="1" x14ac:dyDescent="0.25">
      <c r="A7" s="218" t="s">
        <v>563</v>
      </c>
      <c r="B7" s="218"/>
      <c r="C7" s="226"/>
      <c r="D7" s="226"/>
      <c r="E7" s="226"/>
      <c r="F7" s="226"/>
      <c r="G7" s="226"/>
      <c r="H7" s="226"/>
      <c r="I7" s="226"/>
      <c r="J7" s="226"/>
      <c r="K7" s="130"/>
      <c r="L7" s="130"/>
      <c r="M7" s="130"/>
    </row>
    <row r="8" spans="1:13" s="131" customFormat="1" ht="15" customHeight="1" x14ac:dyDescent="0.25">
      <c r="A8" s="218" t="s">
        <v>564</v>
      </c>
      <c r="B8" s="218"/>
      <c r="C8" s="219"/>
      <c r="D8" s="219"/>
      <c r="E8" s="219"/>
      <c r="F8" s="219"/>
      <c r="G8" s="219"/>
      <c r="H8" s="219"/>
      <c r="I8" s="219"/>
      <c r="J8" s="219"/>
      <c r="K8" s="130"/>
      <c r="L8" s="130"/>
      <c r="M8" s="130"/>
    </row>
    <row r="9" spans="1:13" s="131" customFormat="1" ht="15.75" customHeight="1" x14ac:dyDescent="0.25">
      <c r="A9" s="132" t="s">
        <v>565</v>
      </c>
      <c r="B9" s="133"/>
      <c r="C9" s="219"/>
      <c r="D9" s="219"/>
      <c r="E9" s="219"/>
      <c r="F9" s="219"/>
      <c r="G9" s="219"/>
      <c r="H9" s="219"/>
      <c r="I9" s="219"/>
      <c r="J9" s="219"/>
      <c r="K9" s="130"/>
      <c r="L9" s="130"/>
      <c r="M9" s="130"/>
    </row>
    <row r="10" spans="1:13" s="131" customFormat="1" ht="15.75" customHeight="1" x14ac:dyDescent="0.25">
      <c r="A10" s="218" t="s">
        <v>566</v>
      </c>
      <c r="B10" s="218"/>
      <c r="C10" s="219"/>
      <c r="D10" s="219"/>
      <c r="E10" s="219"/>
      <c r="F10" s="219"/>
      <c r="G10" s="219"/>
      <c r="H10" s="219"/>
      <c r="I10" s="219"/>
      <c r="J10" s="219"/>
      <c r="K10" s="130"/>
      <c r="L10" s="130"/>
      <c r="M10" s="130"/>
    </row>
    <row r="11" spans="1:13" s="131" customFormat="1" ht="15.75" customHeight="1" x14ac:dyDescent="0.25">
      <c r="A11" s="218" t="s">
        <v>567</v>
      </c>
      <c r="B11" s="218"/>
      <c r="C11" s="219"/>
      <c r="D11" s="219"/>
      <c r="E11" s="219"/>
      <c r="F11" s="219"/>
      <c r="G11" s="219"/>
      <c r="H11" s="219"/>
      <c r="I11" s="219"/>
      <c r="J11" s="219"/>
      <c r="K11" s="130"/>
      <c r="L11" s="130"/>
      <c r="M11" s="130"/>
    </row>
    <row r="12" spans="1:13" s="131" customFormat="1" ht="15.75" customHeight="1" x14ac:dyDescent="0.25">
      <c r="A12" s="218" t="s">
        <v>568</v>
      </c>
      <c r="B12" s="218"/>
      <c r="C12" s="219"/>
      <c r="D12" s="219"/>
      <c r="E12" s="219"/>
      <c r="F12" s="219"/>
      <c r="G12" s="219"/>
      <c r="H12" s="219"/>
      <c r="I12" s="219"/>
      <c r="J12" s="219"/>
      <c r="K12" s="130"/>
      <c r="L12" s="130"/>
      <c r="M12" s="130"/>
    </row>
    <row r="13" spans="1:13" s="131" customFormat="1" ht="15.75" customHeight="1" x14ac:dyDescent="0.25">
      <c r="A13" s="218" t="s">
        <v>569</v>
      </c>
      <c r="B13" s="218"/>
      <c r="C13" s="219"/>
      <c r="D13" s="219"/>
      <c r="E13" s="219"/>
      <c r="F13" s="219"/>
      <c r="G13" s="219"/>
      <c r="H13" s="219"/>
      <c r="I13" s="219"/>
      <c r="J13" s="219"/>
      <c r="K13" s="130"/>
      <c r="L13" s="130"/>
      <c r="M13" s="130"/>
    </row>
    <row r="14" spans="1:13" s="131" customFormat="1" ht="15.75" customHeight="1" x14ac:dyDescent="0.25">
      <c r="A14" s="218" t="s">
        <v>570</v>
      </c>
      <c r="B14" s="218"/>
      <c r="C14" s="219"/>
      <c r="D14" s="219"/>
      <c r="E14" s="219"/>
      <c r="F14" s="219"/>
      <c r="G14" s="219"/>
      <c r="H14" s="219"/>
      <c r="I14" s="219"/>
      <c r="J14" s="219"/>
      <c r="K14" s="130"/>
      <c r="L14" s="130"/>
      <c r="M14" s="130"/>
    </row>
    <row r="15" spans="1:13" s="131" customFormat="1" ht="15.75" customHeight="1" x14ac:dyDescent="0.25">
      <c r="A15" s="218" t="s">
        <v>571</v>
      </c>
      <c r="B15" s="218"/>
      <c r="C15" s="219"/>
      <c r="D15" s="219"/>
      <c r="E15" s="219"/>
      <c r="F15" s="219"/>
      <c r="G15" s="219"/>
      <c r="H15" s="219"/>
      <c r="I15" s="219"/>
      <c r="J15" s="219"/>
      <c r="K15" s="130"/>
      <c r="L15" s="130"/>
      <c r="M15" s="130"/>
    </row>
    <row r="16" spans="1:13" s="131" customFormat="1" ht="33" customHeight="1" x14ac:dyDescent="0.25">
      <c r="A16" s="224" t="s">
        <v>572</v>
      </c>
      <c r="B16" s="224"/>
      <c r="C16" s="134" t="s">
        <v>573</v>
      </c>
      <c r="D16" s="134"/>
      <c r="E16" s="135" t="s">
        <v>574</v>
      </c>
      <c r="F16" s="136"/>
      <c r="G16" s="134" t="s">
        <v>575</v>
      </c>
      <c r="H16" s="136"/>
      <c r="I16" s="135" t="s">
        <v>576</v>
      </c>
      <c r="J16" s="137"/>
      <c r="L16" s="138"/>
      <c r="M16" s="130"/>
    </row>
    <row r="17" spans="1:13" s="131" customFormat="1" ht="15.75" customHeight="1" x14ac:dyDescent="0.25">
      <c r="A17" s="212"/>
      <c r="B17" s="212"/>
      <c r="C17" s="212"/>
      <c r="D17" s="212"/>
      <c r="E17" s="212"/>
      <c r="F17" s="212"/>
      <c r="G17" s="212"/>
      <c r="H17" s="212"/>
      <c r="I17" s="212"/>
      <c r="J17" s="212"/>
      <c r="K17" s="130"/>
      <c r="L17" s="130"/>
      <c r="M17" s="130"/>
    </row>
    <row r="18" spans="1:13" s="131" customFormat="1" ht="31.5" customHeight="1" x14ac:dyDescent="0.25">
      <c r="A18" s="213" t="s">
        <v>577</v>
      </c>
      <c r="B18" s="213"/>
      <c r="C18" s="139" t="s">
        <v>578</v>
      </c>
      <c r="D18" s="140"/>
      <c r="E18" s="134" t="s">
        <v>579</v>
      </c>
      <c r="F18" s="141"/>
      <c r="G18" s="214" t="s">
        <v>580</v>
      </c>
      <c r="H18" s="215"/>
      <c r="I18" s="216"/>
      <c r="J18" s="135"/>
      <c r="K18" s="130"/>
      <c r="L18" s="130"/>
      <c r="M18" s="130"/>
    </row>
    <row r="19" spans="1:13" s="131" customFormat="1" ht="15.75" customHeight="1" x14ac:dyDescent="0.25">
      <c r="A19" s="217" t="s">
        <v>581</v>
      </c>
      <c r="B19" s="217"/>
      <c r="C19" s="218" t="s">
        <v>582</v>
      </c>
      <c r="D19" s="218"/>
      <c r="E19" s="219"/>
      <c r="F19" s="219"/>
      <c r="G19" s="219"/>
      <c r="H19" s="219"/>
      <c r="I19" s="219"/>
      <c r="J19" s="219"/>
      <c r="K19" s="130"/>
      <c r="L19" s="130"/>
      <c r="M19" s="130"/>
    </row>
    <row r="20" spans="1:13" s="131" customFormat="1" ht="16.5" x14ac:dyDescent="0.25">
      <c r="A20" s="217"/>
      <c r="B20" s="217"/>
      <c r="C20" s="218" t="s">
        <v>583</v>
      </c>
      <c r="D20" s="218"/>
      <c r="E20" s="220"/>
      <c r="F20" s="220"/>
      <c r="G20" s="220"/>
      <c r="H20" s="220"/>
      <c r="I20" s="220"/>
      <c r="J20" s="220"/>
      <c r="K20" s="130"/>
      <c r="L20" s="130"/>
      <c r="M20" s="130"/>
    </row>
    <row r="21" spans="1:13" s="131" customFormat="1" ht="15.75" customHeight="1" x14ac:dyDescent="0.25">
      <c r="A21" s="217"/>
      <c r="B21" s="217"/>
      <c r="C21" s="218" t="s">
        <v>584</v>
      </c>
      <c r="D21" s="218"/>
      <c r="E21" s="221"/>
      <c r="F21" s="221"/>
      <c r="G21" s="221"/>
      <c r="H21" s="221"/>
      <c r="I21" s="221"/>
      <c r="J21" s="221"/>
      <c r="K21" s="130"/>
      <c r="L21" s="130"/>
      <c r="M21" s="130"/>
    </row>
    <row r="22" spans="1:13" s="131" customFormat="1" ht="15.75" customHeight="1" x14ac:dyDescent="0.25">
      <c r="A22" s="217"/>
      <c r="B22" s="217"/>
      <c r="C22" s="218" t="s">
        <v>585</v>
      </c>
      <c r="D22" s="218"/>
      <c r="E22" s="222"/>
      <c r="F22" s="222"/>
      <c r="G22" s="222"/>
      <c r="H22" s="222"/>
      <c r="I22" s="222"/>
      <c r="J22" s="222"/>
      <c r="K22" s="130"/>
      <c r="L22" s="130"/>
      <c r="M22" s="130"/>
    </row>
    <row r="23" spans="1:13" s="131" customFormat="1" x14ac:dyDescent="0.25">
      <c r="A23" s="217"/>
      <c r="B23" s="217"/>
      <c r="C23" s="218" t="s">
        <v>586</v>
      </c>
      <c r="D23" s="218"/>
      <c r="E23" s="223"/>
      <c r="F23" s="223"/>
      <c r="G23" s="223"/>
      <c r="H23" s="223"/>
      <c r="I23" s="223"/>
      <c r="J23" s="223"/>
      <c r="K23" s="130"/>
      <c r="L23" s="130"/>
      <c r="M23" s="130"/>
    </row>
    <row r="24" spans="1:13" s="131" customFormat="1" ht="15.75" customHeight="1" x14ac:dyDescent="0.25">
      <c r="A24" s="217"/>
      <c r="B24" s="217"/>
      <c r="C24" s="132" t="s">
        <v>587</v>
      </c>
      <c r="D24" s="132"/>
      <c r="E24" s="222"/>
      <c r="F24" s="222"/>
      <c r="G24" s="222"/>
      <c r="H24" s="222"/>
      <c r="I24" s="222"/>
      <c r="J24" s="222"/>
      <c r="K24" s="130"/>
      <c r="L24" s="130"/>
      <c r="M24" s="130"/>
    </row>
    <row r="25" spans="1:13" s="131" customFormat="1" ht="16.5" x14ac:dyDescent="0.25">
      <c r="A25" s="195" t="s">
        <v>588</v>
      </c>
      <c r="B25" s="195"/>
      <c r="C25" s="195"/>
      <c r="D25" s="195"/>
      <c r="E25" s="195"/>
      <c r="F25" s="195"/>
      <c r="G25" s="195"/>
      <c r="H25" s="195"/>
      <c r="I25" s="195"/>
      <c r="J25" s="195"/>
      <c r="K25" s="130"/>
      <c r="L25" s="130"/>
      <c r="M25" s="130"/>
    </row>
    <row r="26" spans="1:13" s="143" customFormat="1" ht="15" customHeight="1" x14ac:dyDescent="0.25">
      <c r="A26" s="190" t="s">
        <v>589</v>
      </c>
      <c r="B26" s="190"/>
      <c r="C26" s="209"/>
      <c r="D26" s="210"/>
      <c r="E26" s="210"/>
      <c r="F26" s="210"/>
      <c r="G26" s="210"/>
      <c r="H26" s="210"/>
      <c r="I26" s="210"/>
      <c r="J26" s="211"/>
      <c r="K26" s="142"/>
      <c r="L26" s="142"/>
      <c r="M26" s="142"/>
    </row>
    <row r="27" spans="1:13" s="143" customFormat="1" ht="15" customHeight="1" x14ac:dyDescent="0.2">
      <c r="A27" s="190" t="s">
        <v>590</v>
      </c>
      <c r="B27" s="190"/>
      <c r="C27" s="206"/>
      <c r="D27" s="207"/>
      <c r="E27" s="207"/>
      <c r="F27" s="207"/>
      <c r="G27" s="207"/>
      <c r="H27" s="207"/>
      <c r="I27" s="207"/>
      <c r="J27" s="208"/>
      <c r="K27" s="142"/>
      <c r="L27" s="142"/>
      <c r="M27" s="142"/>
    </row>
    <row r="28" spans="1:13" s="143" customFormat="1" ht="16.5" x14ac:dyDescent="0.2">
      <c r="A28" s="190" t="s">
        <v>568</v>
      </c>
      <c r="B28" s="190"/>
      <c r="C28" s="206"/>
      <c r="D28" s="207"/>
      <c r="E28" s="207"/>
      <c r="F28" s="207"/>
      <c r="G28" s="207"/>
      <c r="H28" s="207"/>
      <c r="I28" s="207"/>
      <c r="J28" s="208"/>
      <c r="K28" s="142"/>
      <c r="L28" s="142"/>
      <c r="M28" s="142"/>
    </row>
    <row r="29" spans="1:13" s="143" customFormat="1" ht="14.25" customHeight="1" x14ac:dyDescent="0.2">
      <c r="A29" s="190" t="s">
        <v>591</v>
      </c>
      <c r="B29" s="190"/>
      <c r="C29" s="206"/>
      <c r="D29" s="207"/>
      <c r="E29" s="207"/>
      <c r="F29" s="207"/>
      <c r="G29" s="207"/>
      <c r="H29" s="207"/>
      <c r="I29" s="207"/>
      <c r="J29" s="208"/>
      <c r="K29" s="142"/>
      <c r="L29" s="142"/>
      <c r="M29" s="142"/>
    </row>
    <row r="30" spans="1:13" s="143" customFormat="1" ht="14.25" customHeight="1" x14ac:dyDescent="0.2">
      <c r="A30" s="190" t="s">
        <v>571</v>
      </c>
      <c r="B30" s="190"/>
      <c r="C30" s="203"/>
      <c r="D30" s="204"/>
      <c r="E30" s="204"/>
      <c r="F30" s="204"/>
      <c r="G30" s="204"/>
      <c r="H30" s="204"/>
      <c r="I30" s="204"/>
      <c r="J30" s="205"/>
      <c r="K30" s="142"/>
      <c r="L30" s="142"/>
      <c r="M30" s="142"/>
    </row>
    <row r="31" spans="1:13" s="143" customFormat="1" ht="14.25" customHeight="1" x14ac:dyDescent="0.2">
      <c r="A31" s="190" t="s">
        <v>592</v>
      </c>
      <c r="B31" s="190"/>
      <c r="C31" s="203"/>
      <c r="D31" s="204"/>
      <c r="E31" s="204"/>
      <c r="F31" s="204"/>
      <c r="G31" s="204"/>
      <c r="H31" s="204"/>
      <c r="I31" s="204"/>
      <c r="J31" s="205"/>
      <c r="K31" s="142"/>
      <c r="L31" s="142"/>
      <c r="M31" s="142"/>
    </row>
    <row r="32" spans="1:13" s="143" customFormat="1" ht="14.25" customHeight="1" x14ac:dyDescent="0.2">
      <c r="A32" s="190" t="s">
        <v>593</v>
      </c>
      <c r="B32" s="190"/>
      <c r="C32" s="203"/>
      <c r="D32" s="204"/>
      <c r="E32" s="204"/>
      <c r="F32" s="204"/>
      <c r="G32" s="204"/>
      <c r="H32" s="204"/>
      <c r="I32" s="204"/>
      <c r="J32" s="205"/>
      <c r="K32" s="142"/>
      <c r="L32" s="142"/>
      <c r="M32" s="142"/>
    </row>
    <row r="33" spans="1:13" s="143" customFormat="1" ht="15.75" customHeight="1" x14ac:dyDescent="0.2">
      <c r="A33" s="195" t="s">
        <v>503</v>
      </c>
      <c r="B33" s="195"/>
      <c r="C33" s="195"/>
      <c r="D33" s="195"/>
      <c r="E33" s="195"/>
      <c r="F33" s="195"/>
      <c r="G33" s="195"/>
      <c r="H33" s="195"/>
      <c r="I33" s="195"/>
      <c r="J33" s="195"/>
      <c r="K33" s="142"/>
      <c r="L33" s="142"/>
      <c r="M33" s="142"/>
    </row>
    <row r="34" spans="1:13" s="143" customFormat="1" ht="16.5" x14ac:dyDescent="0.2">
      <c r="A34" s="196" t="s">
        <v>594</v>
      </c>
      <c r="B34" s="195"/>
      <c r="C34" s="195"/>
      <c r="D34" s="195"/>
      <c r="E34" s="197"/>
      <c r="F34" s="201" t="s">
        <v>495</v>
      </c>
      <c r="G34" s="201"/>
      <c r="H34" s="201"/>
      <c r="I34" s="196" t="s">
        <v>496</v>
      </c>
      <c r="J34" s="197"/>
      <c r="K34" s="142"/>
      <c r="L34" s="142"/>
      <c r="M34" s="142"/>
    </row>
    <row r="35" spans="1:13" s="143" customFormat="1" ht="15.75" customHeight="1" x14ac:dyDescent="0.2">
      <c r="A35" s="198"/>
      <c r="B35" s="199"/>
      <c r="C35" s="199"/>
      <c r="D35" s="199"/>
      <c r="E35" s="200"/>
      <c r="F35" s="144" t="s">
        <v>497</v>
      </c>
      <c r="G35" s="145" t="s">
        <v>498</v>
      </c>
      <c r="H35" s="144" t="s">
        <v>595</v>
      </c>
      <c r="I35" s="198"/>
      <c r="J35" s="200"/>
      <c r="K35" s="142"/>
      <c r="L35" s="142"/>
      <c r="M35" s="142"/>
    </row>
    <row r="36" spans="1:13" s="143" customFormat="1" ht="15.75" customHeight="1" x14ac:dyDescent="0.25">
      <c r="A36" s="202" t="s">
        <v>499</v>
      </c>
      <c r="B36" s="202"/>
      <c r="C36" s="202"/>
      <c r="D36" s="202"/>
      <c r="E36" s="202"/>
      <c r="F36" s="146"/>
      <c r="G36" s="146"/>
      <c r="H36" s="147"/>
      <c r="I36" s="147"/>
      <c r="J36" s="147"/>
      <c r="K36" s="142"/>
      <c r="L36" s="142"/>
      <c r="M36" s="142"/>
    </row>
    <row r="37" spans="1:13" s="143" customFormat="1" ht="15.75" customHeight="1" x14ac:dyDescent="0.25">
      <c r="A37" s="202" t="s">
        <v>596</v>
      </c>
      <c r="B37" s="202"/>
      <c r="C37" s="202"/>
      <c r="D37" s="202"/>
      <c r="E37" s="202"/>
      <c r="F37" s="148"/>
      <c r="G37" s="148"/>
      <c r="H37" s="148"/>
      <c r="I37" s="148"/>
      <c r="J37" s="147"/>
      <c r="K37" s="142"/>
      <c r="L37" s="142"/>
      <c r="M37" s="142"/>
    </row>
    <row r="38" spans="1:13" s="143" customFormat="1" x14ac:dyDescent="0.25">
      <c r="A38" s="190" t="s">
        <v>500</v>
      </c>
      <c r="B38" s="190"/>
      <c r="C38" s="190"/>
      <c r="D38" s="190"/>
      <c r="E38" s="190"/>
      <c r="F38" s="146"/>
      <c r="G38" s="146"/>
      <c r="H38" s="147"/>
      <c r="I38" s="147"/>
      <c r="J38" s="147"/>
      <c r="K38" s="142"/>
      <c r="L38" s="142"/>
      <c r="M38" s="142"/>
    </row>
    <row r="39" spans="1:13" s="143" customFormat="1" ht="15.75" customHeight="1" x14ac:dyDescent="0.25">
      <c r="A39" s="190" t="s">
        <v>501</v>
      </c>
      <c r="B39" s="190"/>
      <c r="C39" s="190"/>
      <c r="D39" s="190"/>
      <c r="E39" s="190"/>
      <c r="F39" s="148"/>
      <c r="G39" s="148"/>
      <c r="H39" s="148"/>
      <c r="I39" s="148"/>
      <c r="J39" s="147"/>
      <c r="K39" s="142"/>
      <c r="L39" s="142"/>
      <c r="M39" s="142"/>
    </row>
    <row r="40" spans="1:13" s="143" customFormat="1" ht="15.75" customHeight="1" x14ac:dyDescent="0.25">
      <c r="A40" s="190" t="s">
        <v>597</v>
      </c>
      <c r="B40" s="190"/>
      <c r="C40" s="190"/>
      <c r="D40" s="190"/>
      <c r="E40" s="190"/>
      <c r="F40" s="146"/>
      <c r="G40" s="146"/>
      <c r="H40" s="147"/>
      <c r="I40" s="147"/>
      <c r="J40" s="147"/>
      <c r="K40" s="142"/>
      <c r="L40" s="142"/>
      <c r="M40" s="142"/>
    </row>
    <row r="41" spans="1:13" s="143" customFormat="1" ht="15.75" customHeight="1" x14ac:dyDescent="0.25">
      <c r="A41" s="190" t="s">
        <v>502</v>
      </c>
      <c r="B41" s="190"/>
      <c r="C41" s="190"/>
      <c r="D41" s="190"/>
      <c r="E41" s="190"/>
      <c r="F41" s="146"/>
      <c r="G41" s="146"/>
      <c r="H41" s="147"/>
      <c r="I41" s="147"/>
      <c r="J41" s="147"/>
      <c r="K41" s="142"/>
      <c r="L41" s="142"/>
      <c r="M41" s="142"/>
    </row>
    <row r="42" spans="1:13" s="143" customFormat="1" ht="15.75" customHeight="1" x14ac:dyDescent="0.25">
      <c r="A42" s="190" t="s">
        <v>598</v>
      </c>
      <c r="B42" s="190"/>
      <c r="C42" s="190"/>
      <c r="D42" s="190"/>
      <c r="E42" s="190"/>
      <c r="F42" s="146"/>
      <c r="G42" s="146"/>
      <c r="H42" s="147"/>
      <c r="I42" s="147"/>
      <c r="J42" s="147"/>
      <c r="K42" s="142"/>
      <c r="L42" s="142"/>
      <c r="M42" s="142"/>
    </row>
    <row r="43" spans="1:13" s="143" customFormat="1" ht="33" customHeight="1" x14ac:dyDescent="0.25">
      <c r="A43" s="190" t="s">
        <v>599</v>
      </c>
      <c r="B43" s="190"/>
      <c r="C43" s="190"/>
      <c r="D43" s="190"/>
      <c r="E43" s="190"/>
      <c r="F43" s="146"/>
      <c r="G43" s="146"/>
      <c r="H43" s="147"/>
      <c r="I43" s="147"/>
      <c r="J43" s="147"/>
      <c r="K43" s="142"/>
      <c r="L43" s="142"/>
      <c r="M43" s="142"/>
    </row>
    <row r="44" spans="1:13" s="143" customFormat="1" ht="15" customHeight="1" x14ac:dyDescent="0.25">
      <c r="A44" s="190" t="s">
        <v>600</v>
      </c>
      <c r="B44" s="190"/>
      <c r="C44" s="190"/>
      <c r="D44" s="190"/>
      <c r="E44" s="190"/>
      <c r="F44" s="146"/>
      <c r="G44" s="146"/>
      <c r="H44" s="147"/>
      <c r="I44" s="147"/>
      <c r="J44" s="147"/>
      <c r="K44" s="142"/>
      <c r="L44" s="142"/>
      <c r="M44" s="142"/>
    </row>
    <row r="45" spans="1:13" s="143" customFormat="1" ht="13.5" customHeight="1" x14ac:dyDescent="0.2">
      <c r="A45" s="195"/>
      <c r="B45" s="195"/>
      <c r="C45" s="195"/>
      <c r="D45" s="195"/>
      <c r="E45" s="195"/>
      <c r="F45" s="195"/>
      <c r="G45" s="195"/>
      <c r="H45" s="195"/>
      <c r="I45" s="195"/>
      <c r="J45" s="195"/>
      <c r="K45" s="142"/>
      <c r="L45" s="142"/>
      <c r="M45" s="142"/>
    </row>
    <row r="46" spans="1:13" s="143" customFormat="1" ht="51.75" customHeight="1" x14ac:dyDescent="0.25">
      <c r="A46" s="147"/>
      <c r="B46" s="190" t="s">
        <v>601</v>
      </c>
      <c r="C46" s="190"/>
      <c r="D46" s="190"/>
      <c r="E46" s="190"/>
      <c r="F46" s="190"/>
      <c r="G46" s="190"/>
      <c r="H46" s="190"/>
      <c r="I46" s="190"/>
      <c r="J46" s="190"/>
      <c r="K46" s="142"/>
      <c r="L46" s="142"/>
      <c r="M46" s="142"/>
    </row>
    <row r="47" spans="1:13" s="143" customFormat="1" ht="52.5" customHeight="1" x14ac:dyDescent="0.25">
      <c r="A47" s="147"/>
      <c r="B47" s="190" t="s">
        <v>602</v>
      </c>
      <c r="C47" s="190"/>
      <c r="D47" s="190"/>
      <c r="E47" s="190"/>
      <c r="F47" s="190"/>
      <c r="G47" s="190"/>
      <c r="H47" s="190"/>
      <c r="I47" s="190"/>
      <c r="J47" s="190"/>
      <c r="K47" s="142"/>
      <c r="L47" s="142"/>
      <c r="M47" s="142"/>
    </row>
    <row r="48" spans="1:13" s="143" customFormat="1" ht="33.75" customHeight="1" x14ac:dyDescent="0.25">
      <c r="A48" s="147"/>
      <c r="B48" s="190" t="s">
        <v>603</v>
      </c>
      <c r="C48" s="190"/>
      <c r="D48" s="190"/>
      <c r="E48" s="190"/>
      <c r="F48" s="190"/>
      <c r="G48" s="190"/>
      <c r="H48" s="190"/>
      <c r="I48" s="190"/>
      <c r="J48" s="190"/>
      <c r="K48" s="142"/>
      <c r="L48" s="142"/>
      <c r="M48" s="142"/>
    </row>
    <row r="49" spans="1:13" s="143" customFormat="1" ht="16.5" x14ac:dyDescent="0.25">
      <c r="A49" s="149"/>
      <c r="B49" s="149"/>
      <c r="C49" s="150"/>
      <c r="D49" s="150"/>
      <c r="E49" s="150"/>
      <c r="F49" s="150"/>
      <c r="G49" s="150"/>
      <c r="H49" s="151"/>
      <c r="I49" s="151"/>
      <c r="J49" s="152"/>
      <c r="K49" s="142"/>
      <c r="L49" s="142"/>
      <c r="M49" s="142"/>
    </row>
    <row r="50" spans="1:13" s="143" customFormat="1" ht="13.5" customHeight="1" x14ac:dyDescent="0.2">
      <c r="A50" s="191" t="s">
        <v>604</v>
      </c>
      <c r="B50" s="191"/>
      <c r="C50" s="191"/>
      <c r="D50" s="191"/>
      <c r="E50" s="191"/>
      <c r="F50" s="191"/>
      <c r="G50" s="191"/>
      <c r="H50" s="191"/>
      <c r="I50" s="191"/>
      <c r="J50" s="191"/>
      <c r="K50" s="142"/>
      <c r="L50" s="142"/>
      <c r="M50" s="142"/>
    </row>
    <row r="51" spans="1:13" s="143" customFormat="1" ht="13.5" customHeight="1" x14ac:dyDescent="0.25">
      <c r="A51" s="192" t="s">
        <v>605</v>
      </c>
      <c r="B51" s="192"/>
      <c r="C51" s="192"/>
      <c r="D51" s="192"/>
      <c r="E51" s="192"/>
      <c r="F51" s="192"/>
      <c r="G51" s="192"/>
      <c r="H51" s="192"/>
      <c r="I51" s="192"/>
      <c r="J51" s="192"/>
      <c r="K51" s="142"/>
      <c r="L51" s="142"/>
      <c r="M51" s="142"/>
    </row>
    <row r="52" spans="1:13" s="131" customFormat="1" ht="16.5" x14ac:dyDescent="0.25">
      <c r="A52" s="153"/>
      <c r="B52" s="153"/>
      <c r="C52" s="153"/>
      <c r="D52" s="153"/>
      <c r="E52" s="153"/>
      <c r="F52" s="153"/>
      <c r="G52" s="153"/>
      <c r="H52" s="153"/>
      <c r="I52" s="153"/>
      <c r="J52" s="154"/>
      <c r="K52" s="130"/>
      <c r="L52" s="130"/>
      <c r="M52" s="130"/>
    </row>
    <row r="53" spans="1:13" s="131" customFormat="1" ht="16.5" x14ac:dyDescent="0.25">
      <c r="A53" s="193" t="s">
        <v>606</v>
      </c>
      <c r="B53" s="193"/>
      <c r="C53" s="193"/>
      <c r="D53" s="193"/>
      <c r="E53" s="193"/>
      <c r="F53" s="193"/>
      <c r="G53" s="193"/>
      <c r="H53" s="193"/>
      <c r="I53" s="193"/>
      <c r="J53" s="193"/>
      <c r="K53" s="130"/>
      <c r="L53" s="130"/>
      <c r="M53" s="130"/>
    </row>
    <row r="54" spans="1:13" s="131" customFormat="1" ht="50.25" customHeight="1" x14ac:dyDescent="0.25">
      <c r="A54" s="155"/>
      <c r="B54" s="155"/>
      <c r="C54" s="155"/>
      <c r="D54" s="155"/>
      <c r="E54" s="155"/>
      <c r="F54" s="155"/>
      <c r="G54" s="155"/>
      <c r="H54" s="155"/>
      <c r="I54" s="155"/>
      <c r="J54" s="154"/>
      <c r="K54" s="130"/>
      <c r="L54" s="130"/>
      <c r="M54" s="130"/>
    </row>
    <row r="55" spans="1:13" s="131" customFormat="1" ht="16.5" x14ac:dyDescent="0.25">
      <c r="A55" s="194" t="s">
        <v>607</v>
      </c>
      <c r="B55" s="194"/>
      <c r="C55" s="194"/>
      <c r="D55" s="194"/>
      <c r="E55" s="194"/>
      <c r="F55" s="194"/>
      <c r="G55" s="194"/>
      <c r="H55" s="194"/>
      <c r="I55" s="194"/>
      <c r="J55" s="194"/>
      <c r="K55" s="130"/>
      <c r="L55" s="130"/>
      <c r="M55" s="130"/>
    </row>
    <row r="56" spans="1:13" s="131" customFormat="1" ht="15" x14ac:dyDescent="0.25">
      <c r="A56" s="156"/>
      <c r="B56" s="156"/>
      <c r="C56" s="156"/>
      <c r="D56" s="156"/>
      <c r="E56" s="156"/>
      <c r="F56" s="156"/>
      <c r="G56" s="156"/>
      <c r="H56" s="156"/>
      <c r="I56" s="156"/>
      <c r="J56" s="157"/>
      <c r="K56" s="130"/>
      <c r="L56" s="130"/>
      <c r="M56" s="130"/>
    </row>
    <row r="57" spans="1:13" s="131" customFormat="1" ht="15" x14ac:dyDescent="0.25">
      <c r="A57" s="142"/>
      <c r="B57" s="142"/>
      <c r="C57" s="142"/>
      <c r="D57" s="142"/>
      <c r="E57" s="142"/>
      <c r="F57" s="142"/>
      <c r="G57" s="143"/>
      <c r="H57" s="143"/>
      <c r="I57" s="143"/>
      <c r="J57" s="130"/>
      <c r="K57" s="130"/>
      <c r="L57" s="130"/>
      <c r="M57" s="130"/>
    </row>
    <row r="58" spans="1:13" s="131" customFormat="1" ht="15" x14ac:dyDescent="0.25">
      <c r="A58" s="142"/>
      <c r="B58" s="142"/>
      <c r="C58" s="142"/>
      <c r="D58" s="142"/>
      <c r="E58" s="142"/>
      <c r="F58" s="142"/>
      <c r="G58" s="143"/>
      <c r="H58" s="143"/>
      <c r="I58" s="143"/>
      <c r="J58" s="130"/>
      <c r="K58" s="130"/>
      <c r="L58" s="130"/>
      <c r="M58" s="130"/>
    </row>
    <row r="59" spans="1:13" s="131" customFormat="1" ht="15" x14ac:dyDescent="0.25">
      <c r="A59" s="142"/>
      <c r="B59" s="142"/>
      <c r="C59" s="142"/>
      <c r="D59" s="142"/>
      <c r="E59" s="142"/>
      <c r="F59" s="142"/>
      <c r="G59" s="143"/>
      <c r="H59" s="143"/>
      <c r="I59" s="143"/>
      <c r="J59" s="130"/>
      <c r="K59" s="130"/>
      <c r="L59" s="130"/>
      <c r="M59" s="130"/>
    </row>
    <row r="60" spans="1:13" s="131" customFormat="1" ht="15" x14ac:dyDescent="0.25">
      <c r="A60" s="142"/>
      <c r="B60" s="142"/>
      <c r="C60" s="142"/>
      <c r="D60" s="142"/>
      <c r="E60" s="142"/>
      <c r="F60" s="142"/>
      <c r="G60" s="143"/>
      <c r="H60" s="143"/>
      <c r="I60" s="143"/>
      <c r="J60" s="130"/>
      <c r="K60" s="130"/>
      <c r="L60" s="130"/>
      <c r="M60" s="130"/>
    </row>
    <row r="61" spans="1:13" s="131" customFormat="1" ht="15" x14ac:dyDescent="0.25">
      <c r="A61" s="130"/>
      <c r="B61" s="130"/>
      <c r="C61" s="130"/>
      <c r="D61" s="130"/>
      <c r="E61" s="130"/>
      <c r="F61" s="130"/>
      <c r="J61" s="130"/>
      <c r="K61" s="130"/>
      <c r="L61" s="130"/>
      <c r="M61" s="130"/>
    </row>
  </sheetData>
  <mergeCells count="80">
    <mergeCell ref="A1:J1"/>
    <mergeCell ref="A2:J2"/>
    <mergeCell ref="A3:J3"/>
    <mergeCell ref="A4:J4"/>
    <mergeCell ref="A5:B5"/>
    <mergeCell ref="C5:D5"/>
    <mergeCell ref="E5:G5"/>
    <mergeCell ref="H5:J5"/>
    <mergeCell ref="A6:B6"/>
    <mergeCell ref="C6:F6"/>
    <mergeCell ref="G6:J6"/>
    <mergeCell ref="A7:B7"/>
    <mergeCell ref="C7:J7"/>
    <mergeCell ref="A8:B8"/>
    <mergeCell ref="C8:J8"/>
    <mergeCell ref="C9:J9"/>
    <mergeCell ref="A10:B10"/>
    <mergeCell ref="C10:J10"/>
    <mergeCell ref="A11:B11"/>
    <mergeCell ref="C11:J11"/>
    <mergeCell ref="A12:B12"/>
    <mergeCell ref="C12:J12"/>
    <mergeCell ref="A13:B13"/>
    <mergeCell ref="C13:J13"/>
    <mergeCell ref="A14:B14"/>
    <mergeCell ref="C14:J14"/>
    <mergeCell ref="A15:B15"/>
    <mergeCell ref="C15:J15"/>
    <mergeCell ref="A16:B16"/>
    <mergeCell ref="A17:J17"/>
    <mergeCell ref="A18:B18"/>
    <mergeCell ref="G18:I18"/>
    <mergeCell ref="A19:B24"/>
    <mergeCell ref="C19:D19"/>
    <mergeCell ref="E19:J19"/>
    <mergeCell ref="C20:D20"/>
    <mergeCell ref="E20:J20"/>
    <mergeCell ref="C21:D21"/>
    <mergeCell ref="E21:J21"/>
    <mergeCell ref="C22:D22"/>
    <mergeCell ref="E22:J22"/>
    <mergeCell ref="C23:D23"/>
    <mergeCell ref="E23:J23"/>
    <mergeCell ref="E24:J24"/>
    <mergeCell ref="A25:J25"/>
    <mergeCell ref="A26:B26"/>
    <mergeCell ref="C26:J26"/>
    <mergeCell ref="A27:B27"/>
    <mergeCell ref="C27:J27"/>
    <mergeCell ref="A28:B28"/>
    <mergeCell ref="C28:J28"/>
    <mergeCell ref="A29:B29"/>
    <mergeCell ref="C29:J29"/>
    <mergeCell ref="A30:B30"/>
    <mergeCell ref="C30:J30"/>
    <mergeCell ref="A31:B31"/>
    <mergeCell ref="C31:J31"/>
    <mergeCell ref="A32:B32"/>
    <mergeCell ref="C32:J32"/>
    <mergeCell ref="A33:J33"/>
    <mergeCell ref="A34:E35"/>
    <mergeCell ref="F34:H34"/>
    <mergeCell ref="I34:J35"/>
    <mergeCell ref="A36:E36"/>
    <mergeCell ref="A37:E37"/>
    <mergeCell ref="A38:E38"/>
    <mergeCell ref="A39:E39"/>
    <mergeCell ref="A40:E40"/>
    <mergeCell ref="A41:E41"/>
    <mergeCell ref="A42:E42"/>
    <mergeCell ref="A43:E43"/>
    <mergeCell ref="A44:E44"/>
    <mergeCell ref="A45:J45"/>
    <mergeCell ref="B46:J46"/>
    <mergeCell ref="B47:J47"/>
    <mergeCell ref="B48:J48"/>
    <mergeCell ref="A50:J50"/>
    <mergeCell ref="A51:J51"/>
    <mergeCell ref="A53:J53"/>
    <mergeCell ref="A55:J55"/>
  </mergeCells>
  <printOptions horizontalCentered="1" verticalCentered="1"/>
  <pageMargins left="0.70866141732283472" right="0.70866141732283472" top="0.74803149606299213" bottom="0.74803149606299213" header="0.31496062992125984" footer="0.31496062992125984"/>
  <pageSetup scale="7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45"/>
  <sheetViews>
    <sheetView zoomScale="85" zoomScaleNormal="85" workbookViewId="0">
      <selection activeCell="C20" sqref="C20"/>
    </sheetView>
  </sheetViews>
  <sheetFormatPr baseColWidth="10" defaultRowHeight="15" x14ac:dyDescent="0.25"/>
  <cols>
    <col min="2" max="2" width="34.5703125" customWidth="1"/>
    <col min="3" max="3" width="22.5703125" customWidth="1"/>
    <col min="4" max="4" width="26.140625" customWidth="1"/>
  </cols>
  <sheetData>
    <row r="2" spans="2:5" ht="19.5" thickBot="1" x14ac:dyDescent="0.35">
      <c r="B2" s="274" t="s">
        <v>453</v>
      </c>
      <c r="C2" s="274"/>
      <c r="D2" s="274"/>
    </row>
    <row r="3" spans="2:5" ht="15.75" thickBot="1" x14ac:dyDescent="0.3">
      <c r="B3" s="72"/>
      <c r="C3" s="72"/>
      <c r="D3" s="72"/>
    </row>
    <row r="4" spans="2:5" ht="15.75" thickBot="1" x14ac:dyDescent="0.3">
      <c r="B4" s="73" t="s">
        <v>454</v>
      </c>
      <c r="C4" s="74" t="s">
        <v>455</v>
      </c>
      <c r="D4" s="75" t="s">
        <v>456</v>
      </c>
    </row>
    <row r="5" spans="2:5" ht="15.75" thickBot="1" x14ac:dyDescent="0.3">
      <c r="B5" s="76" t="s">
        <v>457</v>
      </c>
      <c r="C5" s="108">
        <v>0.1</v>
      </c>
      <c r="D5" s="106">
        <v>200</v>
      </c>
      <c r="E5" s="105"/>
    </row>
    <row r="6" spans="2:5" ht="15.75" thickBot="1" x14ac:dyDescent="0.3">
      <c r="B6" s="77" t="s">
        <v>458</v>
      </c>
      <c r="C6" s="109">
        <v>0.08</v>
      </c>
      <c r="D6" s="107">
        <v>165</v>
      </c>
      <c r="E6" s="105"/>
    </row>
    <row r="7" spans="2:5" ht="15.75" thickBot="1" x14ac:dyDescent="0.3">
      <c r="B7" s="76" t="s">
        <v>459</v>
      </c>
      <c r="C7" s="108">
        <v>0.05</v>
      </c>
      <c r="D7" s="106">
        <v>105</v>
      </c>
      <c r="E7" s="105"/>
    </row>
    <row r="8" spans="2:5" ht="15.75" thickBot="1" x14ac:dyDescent="0.3">
      <c r="B8" s="77" t="s">
        <v>460</v>
      </c>
      <c r="C8" s="109">
        <v>0.01</v>
      </c>
      <c r="D8" s="107">
        <v>15</v>
      </c>
      <c r="E8" s="105"/>
    </row>
    <row r="9" spans="2:5" ht="15.75" thickBot="1" x14ac:dyDescent="0.3">
      <c r="B9" s="76" t="s">
        <v>461</v>
      </c>
      <c r="C9" s="108">
        <v>0.04</v>
      </c>
      <c r="D9" s="106">
        <v>75</v>
      </c>
      <c r="E9" s="105"/>
    </row>
    <row r="10" spans="2:5" ht="15.75" thickBot="1" x14ac:dyDescent="0.3">
      <c r="B10" s="77" t="s">
        <v>462</v>
      </c>
      <c r="C10" s="109">
        <v>0.21</v>
      </c>
      <c r="D10" s="107">
        <v>420</v>
      </c>
      <c r="E10" s="105"/>
    </row>
    <row r="11" spans="2:5" ht="15.75" thickBot="1" x14ac:dyDescent="0.3">
      <c r="B11" s="76" t="s">
        <v>463</v>
      </c>
      <c r="C11" s="108">
        <v>0.1</v>
      </c>
      <c r="D11" s="106">
        <v>195</v>
      </c>
      <c r="E11" s="105"/>
    </row>
    <row r="12" spans="2:5" ht="15.75" thickBot="1" x14ac:dyDescent="0.3">
      <c r="B12" s="77" t="s">
        <v>464</v>
      </c>
      <c r="C12" s="109">
        <v>0.04</v>
      </c>
      <c r="D12" s="107">
        <v>75</v>
      </c>
      <c r="E12" s="105"/>
    </row>
    <row r="13" spans="2:5" ht="15.75" thickBot="1" x14ac:dyDescent="0.3">
      <c r="B13" s="76" t="s">
        <v>465</v>
      </c>
      <c r="C13" s="108">
        <v>0.01</v>
      </c>
      <c r="D13" s="106">
        <v>20</v>
      </c>
      <c r="E13" s="105"/>
    </row>
    <row r="14" spans="2:5" ht="15.75" thickBot="1" x14ac:dyDescent="0.3">
      <c r="B14" s="77" t="s">
        <v>466</v>
      </c>
      <c r="C14" s="109">
        <v>0.15</v>
      </c>
      <c r="D14" s="107">
        <v>300</v>
      </c>
      <c r="E14" s="105"/>
    </row>
    <row r="15" spans="2:5" ht="15.75" thickBot="1" x14ac:dyDescent="0.3">
      <c r="B15" s="76" t="s">
        <v>467</v>
      </c>
      <c r="C15" s="108">
        <v>0.04</v>
      </c>
      <c r="D15" s="106">
        <v>80</v>
      </c>
      <c r="E15" s="105"/>
    </row>
    <row r="16" spans="2:5" ht="15.75" thickBot="1" x14ac:dyDescent="0.3">
      <c r="B16" s="77" t="s">
        <v>353</v>
      </c>
      <c r="C16" s="109">
        <v>0.04</v>
      </c>
      <c r="D16" s="107">
        <v>90</v>
      </c>
      <c r="E16" s="105"/>
    </row>
    <row r="17" spans="2:5" ht="15.75" thickBot="1" x14ac:dyDescent="0.3">
      <c r="B17" s="99" t="s">
        <v>486</v>
      </c>
      <c r="C17" s="108">
        <v>0.13</v>
      </c>
      <c r="D17" s="106">
        <v>260</v>
      </c>
      <c r="E17" s="105"/>
    </row>
    <row r="18" spans="2:5" ht="15.75" thickBot="1" x14ac:dyDescent="0.3">
      <c r="B18" s="102" t="s">
        <v>468</v>
      </c>
      <c r="C18" s="109">
        <f>SUM(C5:C17)</f>
        <v>1</v>
      </c>
      <c r="D18" s="107">
        <v>2000</v>
      </c>
    </row>
    <row r="21" spans="2:5" ht="18.75" x14ac:dyDescent="0.3">
      <c r="B21" s="275" t="s">
        <v>516</v>
      </c>
      <c r="C21" s="275"/>
      <c r="D21" s="275"/>
    </row>
    <row r="22" spans="2:5" ht="15.75" thickBot="1" x14ac:dyDescent="0.3"/>
    <row r="23" spans="2:5" ht="15.75" thickBot="1" x14ac:dyDescent="0.3">
      <c r="B23" s="78" t="s">
        <v>469</v>
      </c>
      <c r="C23" s="79" t="s">
        <v>470</v>
      </c>
      <c r="D23" s="80" t="s">
        <v>471</v>
      </c>
    </row>
    <row r="24" spans="2:5" ht="15.75" thickBot="1" x14ac:dyDescent="0.3">
      <c r="B24" s="81">
        <v>1</v>
      </c>
      <c r="C24" s="82" t="s">
        <v>472</v>
      </c>
      <c r="D24" s="82" t="s">
        <v>473</v>
      </c>
    </row>
    <row r="25" spans="2:5" ht="15.75" thickBot="1" x14ac:dyDescent="0.3">
      <c r="B25" s="83">
        <v>2</v>
      </c>
      <c r="C25" s="84" t="s">
        <v>474</v>
      </c>
      <c r="D25" s="84" t="s">
        <v>475</v>
      </c>
    </row>
    <row r="26" spans="2:5" ht="15.75" thickBot="1" x14ac:dyDescent="0.3">
      <c r="B26" s="81">
        <v>3</v>
      </c>
      <c r="C26" s="82" t="s">
        <v>476</v>
      </c>
      <c r="D26" s="82" t="s">
        <v>477</v>
      </c>
    </row>
    <row r="27" spans="2:5" ht="15.75" thickBot="1" x14ac:dyDescent="0.3">
      <c r="B27" s="83">
        <v>4</v>
      </c>
      <c r="C27" s="84" t="s">
        <v>478</v>
      </c>
      <c r="D27" s="84" t="s">
        <v>479</v>
      </c>
    </row>
    <row r="28" spans="2:5" ht="15.75" thickBot="1" x14ac:dyDescent="0.3">
      <c r="B28" s="81">
        <v>5</v>
      </c>
      <c r="C28" s="82" t="s">
        <v>480</v>
      </c>
      <c r="D28" s="82" t="s">
        <v>481</v>
      </c>
    </row>
    <row r="31" spans="2:5" ht="18.75" x14ac:dyDescent="0.3">
      <c r="B31" s="275" t="s">
        <v>482</v>
      </c>
      <c r="C31" s="275"/>
      <c r="D31" s="275"/>
    </row>
    <row r="33" spans="2:4" ht="15.75" x14ac:dyDescent="0.25">
      <c r="B33" s="276" t="s">
        <v>483</v>
      </c>
      <c r="C33" s="276"/>
      <c r="D33" s="276"/>
    </row>
    <row r="34" spans="2:4" x14ac:dyDescent="0.25">
      <c r="B34" s="85"/>
    </row>
    <row r="35" spans="2:4" ht="52.5" customHeight="1" x14ac:dyDescent="0.25">
      <c r="B35" s="273" t="s">
        <v>505</v>
      </c>
      <c r="C35" s="273"/>
      <c r="D35" s="273"/>
    </row>
    <row r="36" spans="2:4" x14ac:dyDescent="0.25">
      <c r="B36" s="85"/>
    </row>
    <row r="37" spans="2:4" ht="54.75" customHeight="1" x14ac:dyDescent="0.25">
      <c r="B37" s="273" t="s">
        <v>506</v>
      </c>
      <c r="C37" s="273"/>
      <c r="D37" s="273"/>
    </row>
    <row r="38" spans="2:4" x14ac:dyDescent="0.25">
      <c r="B38" s="86"/>
      <c r="C38" s="87"/>
      <c r="D38" s="87"/>
    </row>
    <row r="39" spans="2:4" ht="51" customHeight="1" x14ac:dyDescent="0.25">
      <c r="B39" s="273" t="s">
        <v>507</v>
      </c>
      <c r="C39" s="273"/>
      <c r="D39" s="273"/>
    </row>
    <row r="40" spans="2:4" x14ac:dyDescent="0.25">
      <c r="B40" s="86"/>
      <c r="C40" s="87"/>
      <c r="D40" s="87"/>
    </row>
    <row r="41" spans="2:4" ht="54.75" customHeight="1" x14ac:dyDescent="0.25">
      <c r="B41" s="273" t="s">
        <v>484</v>
      </c>
      <c r="C41" s="273"/>
      <c r="D41" s="273"/>
    </row>
    <row r="42" spans="2:4" x14ac:dyDescent="0.25">
      <c r="B42" s="86"/>
      <c r="C42" s="87"/>
      <c r="D42" s="87"/>
    </row>
    <row r="43" spans="2:4" ht="51" customHeight="1" x14ac:dyDescent="0.25">
      <c r="B43" s="273" t="s">
        <v>485</v>
      </c>
      <c r="C43" s="273"/>
      <c r="D43" s="273"/>
    </row>
    <row r="44" spans="2:4" x14ac:dyDescent="0.25">
      <c r="B44" s="86"/>
      <c r="C44" s="86"/>
      <c r="D44" s="86"/>
    </row>
    <row r="45" spans="2:4" ht="15.75" x14ac:dyDescent="0.25">
      <c r="B45" s="88"/>
      <c r="C45" s="89"/>
      <c r="D45" s="89"/>
    </row>
  </sheetData>
  <mergeCells count="9">
    <mergeCell ref="B39:D39"/>
    <mergeCell ref="B41:D41"/>
    <mergeCell ref="B43:D43"/>
    <mergeCell ref="B37:D37"/>
    <mergeCell ref="B2:D2"/>
    <mergeCell ref="B21:D21"/>
    <mergeCell ref="B31:D31"/>
    <mergeCell ref="B33:D33"/>
    <mergeCell ref="B35:D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I178"/>
  <sheetViews>
    <sheetView zoomScale="55" zoomScaleNormal="55" workbookViewId="0">
      <pane xSplit="2" ySplit="4" topLeftCell="C159" activePane="bottomRight" state="frozen"/>
      <selection pane="topRight" activeCell="C1" sqref="C1"/>
      <selection pane="bottomLeft" activeCell="A3" sqref="A3"/>
      <selection pane="bottomRight" activeCell="H183" sqref="H183"/>
    </sheetView>
  </sheetViews>
  <sheetFormatPr baseColWidth="10" defaultRowHeight="15" x14ac:dyDescent="0.25"/>
  <cols>
    <col min="1" max="1" width="11" style="6" customWidth="1"/>
    <col min="2" max="2" width="4.140625" style="6" customWidth="1"/>
    <col min="3" max="3" width="4.7109375" style="20" customWidth="1"/>
    <col min="4" max="4" width="26.28515625" style="7" customWidth="1"/>
    <col min="5" max="5" width="5" style="7" customWidth="1"/>
    <col min="6" max="6" width="36.42578125" style="6" customWidth="1"/>
    <col min="7" max="7" width="5.85546875" style="6" customWidth="1"/>
    <col min="8" max="8" width="58.7109375" style="7" bestFit="1" customWidth="1"/>
    <col min="9" max="9" width="31.140625" style="7" customWidth="1"/>
    <col min="10" max="15" width="5.42578125" style="6" customWidth="1"/>
    <col min="16" max="16" width="1.85546875" style="6" customWidth="1"/>
    <col min="17" max="17" width="5.42578125" style="6" customWidth="1"/>
    <col min="18" max="22" width="5.5703125" style="6" bestFit="1" customWidth="1"/>
    <col min="23" max="23" width="2" style="6" customWidth="1"/>
    <col min="24" max="29" width="5.42578125" style="6" customWidth="1"/>
    <col min="30" max="30" width="23.7109375" style="6" customWidth="1"/>
    <col min="31" max="31" width="20.85546875" style="6" customWidth="1"/>
  </cols>
  <sheetData>
    <row r="1" spans="1:31" ht="30.75" customHeight="1" x14ac:dyDescent="0.25">
      <c r="A1" s="250" t="s">
        <v>93</v>
      </c>
      <c r="B1" s="250"/>
      <c r="C1" s="250"/>
      <c r="D1" s="250"/>
      <c r="E1" s="250"/>
      <c r="F1" s="250"/>
      <c r="G1" s="250"/>
      <c r="H1" s="250"/>
      <c r="I1" s="250"/>
      <c r="J1" s="250"/>
      <c r="K1" s="250"/>
      <c r="L1" s="250"/>
      <c r="M1" s="250"/>
      <c r="N1" s="250"/>
      <c r="O1" s="250"/>
      <c r="P1" s="250"/>
      <c r="Q1" s="250"/>
      <c r="R1" s="250"/>
      <c r="S1" s="250"/>
      <c r="T1" s="250"/>
      <c r="U1" s="250"/>
      <c r="V1" s="250"/>
      <c r="W1" s="250"/>
      <c r="X1" s="250"/>
      <c r="Y1" s="250"/>
      <c r="Z1" s="250"/>
      <c r="AA1" s="250"/>
      <c r="AB1" s="250"/>
      <c r="AC1" s="250"/>
      <c r="AD1" s="250"/>
      <c r="AE1" s="250"/>
    </row>
    <row r="2" spans="1:31" ht="27.75" customHeight="1" x14ac:dyDescent="0.25">
      <c r="A2" s="251"/>
      <c r="B2" s="251"/>
      <c r="C2" s="251"/>
      <c r="D2" s="251"/>
      <c r="E2" s="261" t="s">
        <v>19</v>
      </c>
      <c r="F2" s="262"/>
      <c r="G2" s="262"/>
      <c r="H2" s="262"/>
      <c r="I2" s="262"/>
      <c r="J2" s="262"/>
      <c r="K2" s="262"/>
      <c r="L2" s="262"/>
      <c r="M2" s="262"/>
      <c r="N2" s="262"/>
      <c r="O2" s="263"/>
      <c r="P2" s="258" t="s">
        <v>79</v>
      </c>
      <c r="Q2" s="259"/>
      <c r="R2" s="259"/>
      <c r="S2" s="259"/>
      <c r="T2" s="259"/>
      <c r="U2" s="259"/>
      <c r="V2" s="259"/>
      <c r="W2" s="259"/>
      <c r="X2" s="259"/>
      <c r="Y2" s="259"/>
      <c r="Z2" s="259"/>
      <c r="AA2" s="259"/>
      <c r="AB2" s="259"/>
      <c r="AC2" s="259"/>
      <c r="AD2" s="259"/>
      <c r="AE2" s="260"/>
    </row>
    <row r="3" spans="1:31" s="18" customFormat="1" x14ac:dyDescent="0.25">
      <c r="A3" s="249" t="s">
        <v>1</v>
      </c>
      <c r="B3" s="249" t="s">
        <v>0</v>
      </c>
      <c r="C3" s="253" t="s">
        <v>22</v>
      </c>
      <c r="D3" s="253"/>
      <c r="E3" s="249" t="s">
        <v>21</v>
      </c>
      <c r="F3" s="249"/>
      <c r="G3" s="253" t="s">
        <v>20</v>
      </c>
      <c r="H3" s="253"/>
      <c r="I3" s="254" t="s">
        <v>53</v>
      </c>
      <c r="J3" s="249" t="s">
        <v>7</v>
      </c>
      <c r="K3" s="249"/>
      <c r="L3" s="249"/>
      <c r="M3" s="249"/>
      <c r="N3" s="249"/>
      <c r="O3" s="249"/>
      <c r="P3" s="255"/>
      <c r="Q3" s="249" t="s">
        <v>14</v>
      </c>
      <c r="R3" s="249"/>
      <c r="S3" s="249"/>
      <c r="T3" s="249"/>
      <c r="U3" s="249"/>
      <c r="V3" s="249"/>
      <c r="W3" s="255"/>
      <c r="X3" s="249" t="s">
        <v>17</v>
      </c>
      <c r="Y3" s="249"/>
      <c r="Z3" s="249"/>
      <c r="AA3" s="249"/>
      <c r="AB3" s="249"/>
      <c r="AC3" s="249"/>
      <c r="AD3" s="249" t="s">
        <v>15</v>
      </c>
      <c r="AE3" s="253" t="s">
        <v>16</v>
      </c>
    </row>
    <row r="4" spans="1:31" s="18" customFormat="1" x14ac:dyDescent="0.25">
      <c r="A4" s="252"/>
      <c r="B4" s="252"/>
      <c r="C4" s="254"/>
      <c r="D4" s="254"/>
      <c r="E4" s="252"/>
      <c r="F4" s="252"/>
      <c r="G4" s="254"/>
      <c r="H4" s="254"/>
      <c r="I4" s="257"/>
      <c r="J4" s="61" t="s">
        <v>8</v>
      </c>
      <c r="K4" s="61" t="s">
        <v>9</v>
      </c>
      <c r="L4" s="61" t="s">
        <v>10</v>
      </c>
      <c r="M4" s="61" t="s">
        <v>551</v>
      </c>
      <c r="N4" s="61" t="s">
        <v>11</v>
      </c>
      <c r="O4" s="61" t="s">
        <v>12</v>
      </c>
      <c r="P4" s="256"/>
      <c r="Q4" s="61" t="s">
        <v>8</v>
      </c>
      <c r="R4" s="61" t="s">
        <v>9</v>
      </c>
      <c r="S4" s="61" t="s">
        <v>10</v>
      </c>
      <c r="T4" s="61" t="s">
        <v>551</v>
      </c>
      <c r="U4" s="61" t="s">
        <v>11</v>
      </c>
      <c r="V4" s="61" t="s">
        <v>12</v>
      </c>
      <c r="W4" s="256"/>
      <c r="X4" s="252"/>
      <c r="Y4" s="252"/>
      <c r="Z4" s="252"/>
      <c r="AA4" s="252"/>
      <c r="AB4" s="252"/>
      <c r="AC4" s="252"/>
      <c r="AD4" s="252"/>
      <c r="AE4" s="254"/>
    </row>
    <row r="5" spans="1:31" x14ac:dyDescent="0.25">
      <c r="A5" s="238">
        <v>1</v>
      </c>
      <c r="B5" s="245" t="s">
        <v>174</v>
      </c>
      <c r="C5" s="237">
        <v>1.1000000000000001</v>
      </c>
      <c r="D5" s="240" t="s">
        <v>2</v>
      </c>
      <c r="E5" s="237" t="s">
        <v>42</v>
      </c>
      <c r="F5" s="240" t="s">
        <v>175</v>
      </c>
      <c r="G5" s="47">
        <v>1</v>
      </c>
      <c r="H5" s="103" t="s">
        <v>176</v>
      </c>
      <c r="I5" s="242" t="s">
        <v>390</v>
      </c>
      <c r="J5" s="19"/>
      <c r="K5" s="19"/>
      <c r="L5" s="19"/>
      <c r="M5" s="19"/>
      <c r="N5" s="19"/>
      <c r="O5" s="19">
        <v>1</v>
      </c>
      <c r="P5" s="248"/>
      <c r="Q5" s="19">
        <v>0</v>
      </c>
      <c r="R5" s="114">
        <f>10*0.1</f>
        <v>1</v>
      </c>
      <c r="S5" s="114">
        <f>10*0.2</f>
        <v>2</v>
      </c>
      <c r="T5" s="114">
        <f>10*0.3</f>
        <v>3</v>
      </c>
      <c r="U5" s="114">
        <f>10*0.6</f>
        <v>6</v>
      </c>
      <c r="V5" s="114">
        <f>10*1</f>
        <v>10</v>
      </c>
      <c r="W5" s="17"/>
      <c r="X5" s="19">
        <f t="shared" ref="X5:X69" si="0">J5*Q5</f>
        <v>0</v>
      </c>
      <c r="Y5" s="19">
        <f t="shared" ref="Y5:Y69" si="1">K5*R5</f>
        <v>0</v>
      </c>
      <c r="Z5" s="19">
        <f t="shared" ref="Z5:Z69" si="2">L5*S5</f>
        <v>0</v>
      </c>
      <c r="AA5" s="19">
        <f t="shared" ref="AA5:AA69" si="3">M5*T5</f>
        <v>0</v>
      </c>
      <c r="AB5" s="19">
        <f t="shared" ref="AB5:AB69" si="4">N5*U5</f>
        <v>0</v>
      </c>
      <c r="AC5" s="19">
        <f t="shared" ref="AC5:AC69" si="5">O5*V5</f>
        <v>10</v>
      </c>
      <c r="AD5" s="19">
        <f t="shared" ref="AD5:AD69" si="6">X5+Y5+Z5+AA5+AB5+AC5</f>
        <v>10</v>
      </c>
      <c r="AE5" s="267">
        <f>SUM(AD5:AD41)</f>
        <v>200</v>
      </c>
    </row>
    <row r="6" spans="1:31" x14ac:dyDescent="0.25">
      <c r="A6" s="238"/>
      <c r="B6" s="245"/>
      <c r="C6" s="237"/>
      <c r="D6" s="240"/>
      <c r="E6" s="237"/>
      <c r="F6" s="240"/>
      <c r="G6" s="47">
        <v>2</v>
      </c>
      <c r="H6" s="103" t="s">
        <v>177</v>
      </c>
      <c r="I6" s="266"/>
      <c r="J6" s="19"/>
      <c r="K6" s="19"/>
      <c r="L6" s="19"/>
      <c r="M6" s="19"/>
      <c r="N6" s="19"/>
      <c r="O6" s="19">
        <v>1</v>
      </c>
      <c r="P6" s="248"/>
      <c r="Q6" s="19">
        <v>0</v>
      </c>
      <c r="R6" s="114">
        <f>5*0.1</f>
        <v>0.5</v>
      </c>
      <c r="S6" s="114">
        <f>5*0.2</f>
        <v>1</v>
      </c>
      <c r="T6" s="114">
        <f>5*0.3</f>
        <v>1.5</v>
      </c>
      <c r="U6" s="114">
        <f>5*0.6</f>
        <v>3</v>
      </c>
      <c r="V6" s="114">
        <f>5*1</f>
        <v>5</v>
      </c>
      <c r="W6" s="17"/>
      <c r="X6" s="19">
        <f t="shared" si="0"/>
        <v>0</v>
      </c>
      <c r="Y6" s="19">
        <f t="shared" si="1"/>
        <v>0</v>
      </c>
      <c r="Z6" s="19">
        <f t="shared" si="2"/>
        <v>0</v>
      </c>
      <c r="AA6" s="19">
        <f t="shared" si="3"/>
        <v>0</v>
      </c>
      <c r="AB6" s="19">
        <f t="shared" si="4"/>
        <v>0</v>
      </c>
      <c r="AC6" s="19">
        <f t="shared" si="5"/>
        <v>5</v>
      </c>
      <c r="AD6" s="19">
        <f t="shared" si="6"/>
        <v>5</v>
      </c>
      <c r="AE6" s="267"/>
    </row>
    <row r="7" spans="1:31" ht="120" x14ac:dyDescent="0.25">
      <c r="A7" s="238"/>
      <c r="B7" s="245"/>
      <c r="C7" s="21">
        <v>1.2</v>
      </c>
      <c r="D7" s="51" t="s">
        <v>178</v>
      </c>
      <c r="E7" s="21" t="s">
        <v>43</v>
      </c>
      <c r="F7" s="46" t="s">
        <v>179</v>
      </c>
      <c r="G7" s="47">
        <v>3</v>
      </c>
      <c r="H7" s="43" t="s">
        <v>180</v>
      </c>
      <c r="I7" s="46" t="s">
        <v>424</v>
      </c>
      <c r="J7" s="19"/>
      <c r="K7" s="19"/>
      <c r="L7" s="19"/>
      <c r="M7" s="19"/>
      <c r="N7" s="19"/>
      <c r="O7" s="19">
        <v>1</v>
      </c>
      <c r="P7" s="248"/>
      <c r="Q7" s="19">
        <v>0</v>
      </c>
      <c r="R7" s="114">
        <f>10*0.1</f>
        <v>1</v>
      </c>
      <c r="S7" s="114">
        <f>10*0.2</f>
        <v>2</v>
      </c>
      <c r="T7" s="114">
        <f>10*0.3</f>
        <v>3</v>
      </c>
      <c r="U7" s="114">
        <f>10*0.6</f>
        <v>6</v>
      </c>
      <c r="V7" s="114">
        <f>10*1</f>
        <v>10</v>
      </c>
      <c r="W7" s="17"/>
      <c r="X7" s="19">
        <f t="shared" si="0"/>
        <v>0</v>
      </c>
      <c r="Y7" s="19">
        <f t="shared" si="1"/>
        <v>0</v>
      </c>
      <c r="Z7" s="19">
        <f t="shared" si="2"/>
        <v>0</v>
      </c>
      <c r="AA7" s="19">
        <f t="shared" si="3"/>
        <v>0</v>
      </c>
      <c r="AB7" s="19">
        <f t="shared" si="4"/>
        <v>0</v>
      </c>
      <c r="AC7" s="19">
        <f t="shared" si="5"/>
        <v>10</v>
      </c>
      <c r="AD7" s="19">
        <f t="shared" si="6"/>
        <v>10</v>
      </c>
      <c r="AE7" s="267"/>
    </row>
    <row r="8" spans="1:31" x14ac:dyDescent="0.25">
      <c r="A8" s="238"/>
      <c r="B8" s="245"/>
      <c r="C8" s="237">
        <v>1.3</v>
      </c>
      <c r="D8" s="240" t="s">
        <v>3</v>
      </c>
      <c r="E8" s="237" t="s">
        <v>44</v>
      </c>
      <c r="F8" s="240" t="s">
        <v>181</v>
      </c>
      <c r="G8" s="47">
        <v>4</v>
      </c>
      <c r="H8" s="103" t="s">
        <v>182</v>
      </c>
      <c r="I8" s="242" t="s">
        <v>391</v>
      </c>
      <c r="J8" s="19"/>
      <c r="K8" s="19"/>
      <c r="L8" s="19"/>
      <c r="M8" s="19"/>
      <c r="N8" s="19"/>
      <c r="O8" s="19">
        <v>1</v>
      </c>
      <c r="P8" s="248"/>
      <c r="Q8" s="19">
        <v>0</v>
      </c>
      <c r="R8" s="114">
        <f>5*0.1</f>
        <v>0.5</v>
      </c>
      <c r="S8" s="114">
        <f>5*0.2</f>
        <v>1</v>
      </c>
      <c r="T8" s="114">
        <f>5*0.3</f>
        <v>1.5</v>
      </c>
      <c r="U8" s="114">
        <f>5*0.6</f>
        <v>3</v>
      </c>
      <c r="V8" s="114">
        <f>5*1</f>
        <v>5</v>
      </c>
      <c r="W8" s="17"/>
      <c r="X8" s="19">
        <f t="shared" si="0"/>
        <v>0</v>
      </c>
      <c r="Y8" s="19">
        <f t="shared" si="1"/>
        <v>0</v>
      </c>
      <c r="Z8" s="19">
        <f t="shared" si="2"/>
        <v>0</v>
      </c>
      <c r="AA8" s="19">
        <f t="shared" si="3"/>
        <v>0</v>
      </c>
      <c r="AB8" s="19">
        <f t="shared" si="4"/>
        <v>0</v>
      </c>
      <c r="AC8" s="19">
        <f t="shared" si="5"/>
        <v>5</v>
      </c>
      <c r="AD8" s="19">
        <f t="shared" si="6"/>
        <v>5</v>
      </c>
      <c r="AE8" s="267"/>
    </row>
    <row r="9" spans="1:31" ht="24" x14ac:dyDescent="0.25">
      <c r="A9" s="238"/>
      <c r="B9" s="245"/>
      <c r="C9" s="237"/>
      <c r="D9" s="240"/>
      <c r="E9" s="237"/>
      <c r="F9" s="240"/>
      <c r="G9" s="47">
        <v>5</v>
      </c>
      <c r="H9" s="103" t="s">
        <v>183</v>
      </c>
      <c r="I9" s="243"/>
      <c r="J9" s="19"/>
      <c r="K9" s="19"/>
      <c r="L9" s="19"/>
      <c r="M9" s="19"/>
      <c r="N9" s="19"/>
      <c r="O9" s="19">
        <v>1</v>
      </c>
      <c r="P9" s="248"/>
      <c r="Q9" s="19">
        <v>0</v>
      </c>
      <c r="R9" s="114">
        <f>10*0.1</f>
        <v>1</v>
      </c>
      <c r="S9" s="114">
        <f>10*0.2</f>
        <v>2</v>
      </c>
      <c r="T9" s="114">
        <f>10*0.3</f>
        <v>3</v>
      </c>
      <c r="U9" s="114">
        <f>10*0.6</f>
        <v>6</v>
      </c>
      <c r="V9" s="114">
        <f>10*1</f>
        <v>10</v>
      </c>
      <c r="W9" s="17"/>
      <c r="X9" s="19">
        <f t="shared" si="0"/>
        <v>0</v>
      </c>
      <c r="Y9" s="19">
        <f t="shared" si="1"/>
        <v>0</v>
      </c>
      <c r="Z9" s="19">
        <f t="shared" si="2"/>
        <v>0</v>
      </c>
      <c r="AA9" s="19">
        <f t="shared" si="3"/>
        <v>0</v>
      </c>
      <c r="AB9" s="19">
        <f t="shared" si="4"/>
        <v>0</v>
      </c>
      <c r="AC9" s="19">
        <f t="shared" si="5"/>
        <v>10</v>
      </c>
      <c r="AD9" s="19">
        <f t="shared" si="6"/>
        <v>10</v>
      </c>
      <c r="AE9" s="267"/>
    </row>
    <row r="10" spans="1:31" x14ac:dyDescent="0.25">
      <c r="A10" s="238"/>
      <c r="B10" s="245"/>
      <c r="C10" s="237"/>
      <c r="D10" s="240"/>
      <c r="E10" s="237"/>
      <c r="F10" s="240"/>
      <c r="G10" s="47">
        <v>6</v>
      </c>
      <c r="H10" s="103" t="s">
        <v>184</v>
      </c>
      <c r="I10" s="243"/>
      <c r="J10" s="19"/>
      <c r="K10" s="19"/>
      <c r="L10" s="19"/>
      <c r="M10" s="19"/>
      <c r="N10" s="19"/>
      <c r="O10" s="19">
        <v>1</v>
      </c>
      <c r="P10" s="248"/>
      <c r="Q10" s="19">
        <v>0</v>
      </c>
      <c r="R10" s="114">
        <f t="shared" ref="R10:R43" si="7">5*0.1</f>
        <v>0.5</v>
      </c>
      <c r="S10" s="114">
        <f t="shared" ref="S10:S43" si="8">5*0.2</f>
        <v>1</v>
      </c>
      <c r="T10" s="114">
        <f t="shared" ref="T10:T43" si="9">5*0.3</f>
        <v>1.5</v>
      </c>
      <c r="U10" s="114">
        <f t="shared" ref="U10:U43" si="10">5*0.6</f>
        <v>3</v>
      </c>
      <c r="V10" s="114">
        <f t="shared" ref="V10:V43" si="11">5*1</f>
        <v>5</v>
      </c>
      <c r="W10" s="17"/>
      <c r="X10" s="19">
        <f t="shared" si="0"/>
        <v>0</v>
      </c>
      <c r="Y10" s="19">
        <f t="shared" si="1"/>
        <v>0</v>
      </c>
      <c r="Z10" s="19">
        <f t="shared" si="2"/>
        <v>0</v>
      </c>
      <c r="AA10" s="19">
        <f t="shared" si="3"/>
        <v>0</v>
      </c>
      <c r="AB10" s="19">
        <f t="shared" si="4"/>
        <v>0</v>
      </c>
      <c r="AC10" s="19">
        <f t="shared" si="5"/>
        <v>5</v>
      </c>
      <c r="AD10" s="19">
        <f t="shared" si="6"/>
        <v>5</v>
      </c>
      <c r="AE10" s="267"/>
    </row>
    <row r="11" spans="1:31" x14ac:dyDescent="0.25">
      <c r="A11" s="238"/>
      <c r="B11" s="245"/>
      <c r="C11" s="237"/>
      <c r="D11" s="240"/>
      <c r="E11" s="237"/>
      <c r="F11" s="240"/>
      <c r="G11" s="47">
        <v>7</v>
      </c>
      <c r="H11" s="103" t="s">
        <v>185</v>
      </c>
      <c r="I11" s="243"/>
      <c r="J11" s="19"/>
      <c r="K11" s="19"/>
      <c r="L11" s="19"/>
      <c r="M11" s="19"/>
      <c r="N11" s="19"/>
      <c r="O11" s="19">
        <v>1</v>
      </c>
      <c r="P11" s="248"/>
      <c r="Q11" s="19">
        <v>0</v>
      </c>
      <c r="R11" s="114">
        <f t="shared" si="7"/>
        <v>0.5</v>
      </c>
      <c r="S11" s="114">
        <f t="shared" si="8"/>
        <v>1</v>
      </c>
      <c r="T11" s="114">
        <f t="shared" si="9"/>
        <v>1.5</v>
      </c>
      <c r="U11" s="114">
        <f t="shared" si="10"/>
        <v>3</v>
      </c>
      <c r="V11" s="114">
        <f t="shared" si="11"/>
        <v>5</v>
      </c>
      <c r="W11" s="17"/>
      <c r="X11" s="19">
        <f t="shared" si="0"/>
        <v>0</v>
      </c>
      <c r="Y11" s="19">
        <f t="shared" si="1"/>
        <v>0</v>
      </c>
      <c r="Z11" s="19">
        <f t="shared" si="2"/>
        <v>0</v>
      </c>
      <c r="AA11" s="19">
        <f t="shared" si="3"/>
        <v>0</v>
      </c>
      <c r="AB11" s="19">
        <f t="shared" si="4"/>
        <v>0</v>
      </c>
      <c r="AC11" s="19">
        <f t="shared" si="5"/>
        <v>5</v>
      </c>
      <c r="AD11" s="19">
        <f t="shared" si="6"/>
        <v>5</v>
      </c>
      <c r="AE11" s="267"/>
    </row>
    <row r="12" spans="1:31" ht="24" x14ac:dyDescent="0.25">
      <c r="A12" s="238"/>
      <c r="B12" s="245"/>
      <c r="C12" s="237"/>
      <c r="D12" s="240"/>
      <c r="E12" s="237"/>
      <c r="F12" s="240"/>
      <c r="G12" s="47">
        <v>8</v>
      </c>
      <c r="H12" s="103" t="s">
        <v>186</v>
      </c>
      <c r="I12" s="243"/>
      <c r="J12" s="19"/>
      <c r="K12" s="19"/>
      <c r="L12" s="19"/>
      <c r="M12" s="19"/>
      <c r="N12" s="19"/>
      <c r="O12" s="19">
        <v>1</v>
      </c>
      <c r="P12" s="248"/>
      <c r="Q12" s="19">
        <v>0</v>
      </c>
      <c r="R12" s="114">
        <f t="shared" si="7"/>
        <v>0.5</v>
      </c>
      <c r="S12" s="114">
        <f t="shared" si="8"/>
        <v>1</v>
      </c>
      <c r="T12" s="114">
        <f t="shared" si="9"/>
        <v>1.5</v>
      </c>
      <c r="U12" s="114">
        <f t="shared" si="10"/>
        <v>3</v>
      </c>
      <c r="V12" s="114">
        <f t="shared" si="11"/>
        <v>5</v>
      </c>
      <c r="W12" s="17"/>
      <c r="X12" s="19">
        <f t="shared" si="0"/>
        <v>0</v>
      </c>
      <c r="Y12" s="19">
        <f t="shared" si="1"/>
        <v>0</v>
      </c>
      <c r="Z12" s="19">
        <f t="shared" si="2"/>
        <v>0</v>
      </c>
      <c r="AA12" s="19">
        <f t="shared" si="3"/>
        <v>0</v>
      </c>
      <c r="AB12" s="19">
        <f t="shared" si="4"/>
        <v>0</v>
      </c>
      <c r="AC12" s="19">
        <f t="shared" si="5"/>
        <v>5</v>
      </c>
      <c r="AD12" s="19">
        <f t="shared" si="6"/>
        <v>5</v>
      </c>
      <c r="AE12" s="267"/>
    </row>
    <row r="13" spans="1:31" x14ac:dyDescent="0.25">
      <c r="A13" s="238"/>
      <c r="B13" s="245"/>
      <c r="C13" s="237"/>
      <c r="D13" s="240"/>
      <c r="E13" s="237"/>
      <c r="F13" s="240"/>
      <c r="G13" s="47">
        <v>9</v>
      </c>
      <c r="H13" s="103" t="s">
        <v>187</v>
      </c>
      <c r="I13" s="243"/>
      <c r="J13" s="19"/>
      <c r="K13" s="19"/>
      <c r="L13" s="19"/>
      <c r="M13" s="19"/>
      <c r="N13" s="19"/>
      <c r="O13" s="19">
        <v>1</v>
      </c>
      <c r="P13" s="248"/>
      <c r="Q13" s="19">
        <v>0</v>
      </c>
      <c r="R13" s="114">
        <f t="shared" si="7"/>
        <v>0.5</v>
      </c>
      <c r="S13" s="114">
        <f t="shared" si="8"/>
        <v>1</v>
      </c>
      <c r="T13" s="114">
        <f t="shared" si="9"/>
        <v>1.5</v>
      </c>
      <c r="U13" s="114">
        <f t="shared" si="10"/>
        <v>3</v>
      </c>
      <c r="V13" s="114">
        <f t="shared" si="11"/>
        <v>5</v>
      </c>
      <c r="W13" s="17"/>
      <c r="X13" s="19">
        <f t="shared" si="0"/>
        <v>0</v>
      </c>
      <c r="Y13" s="19">
        <f t="shared" si="1"/>
        <v>0</v>
      </c>
      <c r="Z13" s="19">
        <f t="shared" si="2"/>
        <v>0</v>
      </c>
      <c r="AA13" s="19">
        <f t="shared" si="3"/>
        <v>0</v>
      </c>
      <c r="AB13" s="19">
        <f t="shared" si="4"/>
        <v>0</v>
      </c>
      <c r="AC13" s="19">
        <f t="shared" si="5"/>
        <v>5</v>
      </c>
      <c r="AD13" s="19">
        <f t="shared" si="6"/>
        <v>5</v>
      </c>
      <c r="AE13" s="267"/>
    </row>
    <row r="14" spans="1:31" ht="21.75" x14ac:dyDescent="0.25">
      <c r="A14" s="238"/>
      <c r="B14" s="245"/>
      <c r="C14" s="237"/>
      <c r="D14" s="240"/>
      <c r="E14" s="237"/>
      <c r="F14" s="240"/>
      <c r="G14" s="47">
        <v>10</v>
      </c>
      <c r="H14" s="103" t="s">
        <v>188</v>
      </c>
      <c r="I14" s="243"/>
      <c r="J14" s="19"/>
      <c r="K14" s="19"/>
      <c r="L14" s="19"/>
      <c r="M14" s="19"/>
      <c r="N14" s="19"/>
      <c r="O14" s="19">
        <v>1</v>
      </c>
      <c r="P14" s="248"/>
      <c r="Q14" s="19">
        <v>0</v>
      </c>
      <c r="R14" s="114">
        <f t="shared" si="7"/>
        <v>0.5</v>
      </c>
      <c r="S14" s="114">
        <f t="shared" si="8"/>
        <v>1</v>
      </c>
      <c r="T14" s="114">
        <f t="shared" si="9"/>
        <v>1.5</v>
      </c>
      <c r="U14" s="114">
        <f t="shared" si="10"/>
        <v>3</v>
      </c>
      <c r="V14" s="114">
        <f t="shared" si="11"/>
        <v>5</v>
      </c>
      <c r="W14" s="17"/>
      <c r="X14" s="19">
        <f t="shared" si="0"/>
        <v>0</v>
      </c>
      <c r="Y14" s="19">
        <f t="shared" si="1"/>
        <v>0</v>
      </c>
      <c r="Z14" s="19">
        <f t="shared" si="2"/>
        <v>0</v>
      </c>
      <c r="AA14" s="19">
        <f t="shared" si="3"/>
        <v>0</v>
      </c>
      <c r="AB14" s="19">
        <f t="shared" si="4"/>
        <v>0</v>
      </c>
      <c r="AC14" s="19">
        <f t="shared" si="5"/>
        <v>5</v>
      </c>
      <c r="AD14" s="19">
        <f t="shared" si="6"/>
        <v>5</v>
      </c>
      <c r="AE14" s="267"/>
    </row>
    <row r="15" spans="1:31" ht="21.75" x14ac:dyDescent="0.25">
      <c r="A15" s="238"/>
      <c r="B15" s="245"/>
      <c r="C15" s="237"/>
      <c r="D15" s="240"/>
      <c r="E15" s="237"/>
      <c r="F15" s="240"/>
      <c r="G15" s="47">
        <v>11</v>
      </c>
      <c r="H15" s="103" t="s">
        <v>189</v>
      </c>
      <c r="I15" s="243"/>
      <c r="J15" s="19"/>
      <c r="K15" s="19"/>
      <c r="L15" s="19"/>
      <c r="M15" s="19"/>
      <c r="N15" s="19"/>
      <c r="O15" s="19">
        <v>1</v>
      </c>
      <c r="P15" s="248"/>
      <c r="Q15" s="19">
        <v>0</v>
      </c>
      <c r="R15" s="114">
        <f t="shared" si="7"/>
        <v>0.5</v>
      </c>
      <c r="S15" s="114">
        <f t="shared" si="8"/>
        <v>1</v>
      </c>
      <c r="T15" s="114">
        <f t="shared" si="9"/>
        <v>1.5</v>
      </c>
      <c r="U15" s="114">
        <f t="shared" si="10"/>
        <v>3</v>
      </c>
      <c r="V15" s="114">
        <f t="shared" si="11"/>
        <v>5</v>
      </c>
      <c r="W15" s="17"/>
      <c r="X15" s="19">
        <f t="shared" si="0"/>
        <v>0</v>
      </c>
      <c r="Y15" s="19">
        <f t="shared" si="1"/>
        <v>0</v>
      </c>
      <c r="Z15" s="19">
        <f t="shared" si="2"/>
        <v>0</v>
      </c>
      <c r="AA15" s="19">
        <f t="shared" si="3"/>
        <v>0</v>
      </c>
      <c r="AB15" s="19">
        <f t="shared" si="4"/>
        <v>0</v>
      </c>
      <c r="AC15" s="19">
        <f t="shared" si="5"/>
        <v>5</v>
      </c>
      <c r="AD15" s="19">
        <f t="shared" si="6"/>
        <v>5</v>
      </c>
      <c r="AE15" s="267"/>
    </row>
    <row r="16" spans="1:31" ht="21.75" x14ac:dyDescent="0.25">
      <c r="A16" s="238"/>
      <c r="B16" s="245"/>
      <c r="C16" s="237"/>
      <c r="D16" s="240"/>
      <c r="E16" s="237"/>
      <c r="F16" s="240"/>
      <c r="G16" s="47">
        <v>12</v>
      </c>
      <c r="H16" s="103" t="s">
        <v>190</v>
      </c>
      <c r="I16" s="243"/>
      <c r="J16" s="19"/>
      <c r="K16" s="19"/>
      <c r="L16" s="19"/>
      <c r="M16" s="19"/>
      <c r="N16" s="19"/>
      <c r="O16" s="19">
        <v>1</v>
      </c>
      <c r="P16" s="248"/>
      <c r="Q16" s="19">
        <v>0</v>
      </c>
      <c r="R16" s="114">
        <f t="shared" si="7"/>
        <v>0.5</v>
      </c>
      <c r="S16" s="114">
        <f t="shared" si="8"/>
        <v>1</v>
      </c>
      <c r="T16" s="114">
        <f t="shared" si="9"/>
        <v>1.5</v>
      </c>
      <c r="U16" s="114">
        <f t="shared" si="10"/>
        <v>3</v>
      </c>
      <c r="V16" s="114">
        <f t="shared" si="11"/>
        <v>5</v>
      </c>
      <c r="W16" s="17"/>
      <c r="X16" s="19">
        <f t="shared" si="0"/>
        <v>0</v>
      </c>
      <c r="Y16" s="19">
        <f t="shared" si="1"/>
        <v>0</v>
      </c>
      <c r="Z16" s="19">
        <f t="shared" si="2"/>
        <v>0</v>
      </c>
      <c r="AA16" s="19">
        <f t="shared" si="3"/>
        <v>0</v>
      </c>
      <c r="AB16" s="19">
        <f t="shared" si="4"/>
        <v>0</v>
      </c>
      <c r="AC16" s="19">
        <f t="shared" si="5"/>
        <v>5</v>
      </c>
      <c r="AD16" s="19">
        <f t="shared" si="6"/>
        <v>5</v>
      </c>
      <c r="AE16" s="267"/>
    </row>
    <row r="17" spans="1:31" ht="21.75" x14ac:dyDescent="0.25">
      <c r="A17" s="238"/>
      <c r="B17" s="245"/>
      <c r="C17" s="237"/>
      <c r="D17" s="240"/>
      <c r="E17" s="237" t="s">
        <v>45</v>
      </c>
      <c r="F17" s="240" t="s">
        <v>191</v>
      </c>
      <c r="G17" s="47">
        <v>13</v>
      </c>
      <c r="H17" s="43" t="s">
        <v>194</v>
      </c>
      <c r="I17" s="243"/>
      <c r="J17" s="19"/>
      <c r="K17" s="19"/>
      <c r="L17" s="19"/>
      <c r="M17" s="19"/>
      <c r="N17" s="19"/>
      <c r="O17" s="19">
        <v>1</v>
      </c>
      <c r="P17" s="248"/>
      <c r="Q17" s="19">
        <v>0</v>
      </c>
      <c r="R17" s="114">
        <f t="shared" si="7"/>
        <v>0.5</v>
      </c>
      <c r="S17" s="114">
        <f t="shared" si="8"/>
        <v>1</v>
      </c>
      <c r="T17" s="114">
        <f t="shared" si="9"/>
        <v>1.5</v>
      </c>
      <c r="U17" s="114">
        <f t="shared" si="10"/>
        <v>3</v>
      </c>
      <c r="V17" s="114">
        <f t="shared" si="11"/>
        <v>5</v>
      </c>
      <c r="W17" s="17"/>
      <c r="X17" s="19">
        <f t="shared" si="0"/>
        <v>0</v>
      </c>
      <c r="Y17" s="19">
        <f t="shared" si="1"/>
        <v>0</v>
      </c>
      <c r="Z17" s="19">
        <f t="shared" si="2"/>
        <v>0</v>
      </c>
      <c r="AA17" s="19">
        <f t="shared" si="3"/>
        <v>0</v>
      </c>
      <c r="AB17" s="19">
        <f t="shared" si="4"/>
        <v>0</v>
      </c>
      <c r="AC17" s="19">
        <f t="shared" si="5"/>
        <v>5</v>
      </c>
      <c r="AD17" s="19">
        <f t="shared" si="6"/>
        <v>5</v>
      </c>
      <c r="AE17" s="267"/>
    </row>
    <row r="18" spans="1:31" ht="36" x14ac:dyDescent="0.25">
      <c r="A18" s="238"/>
      <c r="B18" s="245"/>
      <c r="C18" s="237"/>
      <c r="D18" s="240"/>
      <c r="E18" s="237"/>
      <c r="F18" s="240"/>
      <c r="G18" s="47">
        <v>14</v>
      </c>
      <c r="H18" s="103" t="s">
        <v>192</v>
      </c>
      <c r="I18" s="243"/>
      <c r="J18" s="19"/>
      <c r="K18" s="19"/>
      <c r="L18" s="19"/>
      <c r="M18" s="19"/>
      <c r="N18" s="19"/>
      <c r="O18" s="19">
        <v>1</v>
      </c>
      <c r="P18" s="248"/>
      <c r="Q18" s="19">
        <v>0</v>
      </c>
      <c r="R18" s="114">
        <f t="shared" si="7"/>
        <v>0.5</v>
      </c>
      <c r="S18" s="114">
        <f t="shared" si="8"/>
        <v>1</v>
      </c>
      <c r="T18" s="114">
        <f t="shared" si="9"/>
        <v>1.5</v>
      </c>
      <c r="U18" s="114">
        <f t="shared" si="10"/>
        <v>3</v>
      </c>
      <c r="V18" s="114">
        <f t="shared" si="11"/>
        <v>5</v>
      </c>
      <c r="W18" s="17"/>
      <c r="X18" s="19">
        <f t="shared" si="0"/>
        <v>0</v>
      </c>
      <c r="Y18" s="19">
        <f t="shared" si="1"/>
        <v>0</v>
      </c>
      <c r="Z18" s="19">
        <f t="shared" si="2"/>
        <v>0</v>
      </c>
      <c r="AA18" s="19">
        <f t="shared" si="3"/>
        <v>0</v>
      </c>
      <c r="AB18" s="19">
        <f t="shared" si="4"/>
        <v>0</v>
      </c>
      <c r="AC18" s="19">
        <f t="shared" si="5"/>
        <v>5</v>
      </c>
      <c r="AD18" s="19">
        <f t="shared" si="6"/>
        <v>5</v>
      </c>
      <c r="AE18" s="267"/>
    </row>
    <row r="19" spans="1:31" ht="36" x14ac:dyDescent="0.25">
      <c r="A19" s="238"/>
      <c r="B19" s="245"/>
      <c r="C19" s="237"/>
      <c r="D19" s="240"/>
      <c r="E19" s="237"/>
      <c r="F19" s="240"/>
      <c r="G19" s="47">
        <v>15</v>
      </c>
      <c r="H19" s="103" t="s">
        <v>193</v>
      </c>
      <c r="I19" s="243"/>
      <c r="J19" s="19"/>
      <c r="K19" s="19"/>
      <c r="L19" s="19"/>
      <c r="M19" s="19"/>
      <c r="N19" s="19"/>
      <c r="O19" s="19">
        <v>1</v>
      </c>
      <c r="P19" s="248"/>
      <c r="Q19" s="19">
        <v>0</v>
      </c>
      <c r="R19" s="114">
        <f t="shared" si="7"/>
        <v>0.5</v>
      </c>
      <c r="S19" s="114">
        <f t="shared" si="8"/>
        <v>1</v>
      </c>
      <c r="T19" s="114">
        <f t="shared" si="9"/>
        <v>1.5</v>
      </c>
      <c r="U19" s="114">
        <f t="shared" si="10"/>
        <v>3</v>
      </c>
      <c r="V19" s="114">
        <f t="shared" si="11"/>
        <v>5</v>
      </c>
      <c r="W19" s="17"/>
      <c r="X19" s="19">
        <f t="shared" si="0"/>
        <v>0</v>
      </c>
      <c r="Y19" s="19">
        <f t="shared" si="1"/>
        <v>0</v>
      </c>
      <c r="Z19" s="19">
        <f t="shared" si="2"/>
        <v>0</v>
      </c>
      <c r="AA19" s="19">
        <f t="shared" si="3"/>
        <v>0</v>
      </c>
      <c r="AB19" s="19">
        <f t="shared" si="4"/>
        <v>0</v>
      </c>
      <c r="AC19" s="19">
        <f t="shared" si="5"/>
        <v>5</v>
      </c>
      <c r="AD19" s="19">
        <f t="shared" si="6"/>
        <v>5</v>
      </c>
      <c r="AE19" s="267"/>
    </row>
    <row r="20" spans="1:31" ht="21.75" x14ac:dyDescent="0.25">
      <c r="A20" s="238"/>
      <c r="B20" s="245"/>
      <c r="C20" s="237"/>
      <c r="D20" s="240"/>
      <c r="E20" s="237" t="s">
        <v>86</v>
      </c>
      <c r="F20" s="240" t="s">
        <v>195</v>
      </c>
      <c r="G20" s="47">
        <v>16</v>
      </c>
      <c r="H20" s="103" t="s">
        <v>196</v>
      </c>
      <c r="I20" s="243"/>
      <c r="J20" s="19"/>
      <c r="K20" s="19"/>
      <c r="L20" s="19"/>
      <c r="M20" s="19"/>
      <c r="N20" s="19"/>
      <c r="O20" s="19">
        <v>1</v>
      </c>
      <c r="P20" s="248"/>
      <c r="Q20" s="19">
        <v>0</v>
      </c>
      <c r="R20" s="114">
        <f t="shared" si="7"/>
        <v>0.5</v>
      </c>
      <c r="S20" s="114">
        <f t="shared" si="8"/>
        <v>1</v>
      </c>
      <c r="T20" s="114">
        <f t="shared" si="9"/>
        <v>1.5</v>
      </c>
      <c r="U20" s="114">
        <f t="shared" si="10"/>
        <v>3</v>
      </c>
      <c r="V20" s="114">
        <f t="shared" si="11"/>
        <v>5</v>
      </c>
      <c r="W20" s="17"/>
      <c r="X20" s="19">
        <f t="shared" si="0"/>
        <v>0</v>
      </c>
      <c r="Y20" s="19">
        <f t="shared" si="1"/>
        <v>0</v>
      </c>
      <c r="Z20" s="19">
        <f t="shared" si="2"/>
        <v>0</v>
      </c>
      <c r="AA20" s="19">
        <f t="shared" si="3"/>
        <v>0</v>
      </c>
      <c r="AB20" s="19">
        <f t="shared" si="4"/>
        <v>0</v>
      </c>
      <c r="AC20" s="19">
        <f t="shared" si="5"/>
        <v>5</v>
      </c>
      <c r="AD20" s="19">
        <f t="shared" si="6"/>
        <v>5</v>
      </c>
      <c r="AE20" s="267"/>
    </row>
    <row r="21" spans="1:31" ht="36" x14ac:dyDescent="0.25">
      <c r="A21" s="238"/>
      <c r="B21" s="245"/>
      <c r="C21" s="237"/>
      <c r="D21" s="240"/>
      <c r="E21" s="237"/>
      <c r="F21" s="240"/>
      <c r="G21" s="47">
        <v>17</v>
      </c>
      <c r="H21" s="103" t="s">
        <v>197</v>
      </c>
      <c r="I21" s="266"/>
      <c r="J21" s="19"/>
      <c r="K21" s="19"/>
      <c r="L21" s="19"/>
      <c r="M21" s="19"/>
      <c r="N21" s="19"/>
      <c r="O21" s="19">
        <v>1</v>
      </c>
      <c r="P21" s="248"/>
      <c r="Q21" s="19">
        <v>0</v>
      </c>
      <c r="R21" s="114">
        <f t="shared" si="7"/>
        <v>0.5</v>
      </c>
      <c r="S21" s="114">
        <f t="shared" si="8"/>
        <v>1</v>
      </c>
      <c r="T21" s="114">
        <f t="shared" si="9"/>
        <v>1.5</v>
      </c>
      <c r="U21" s="114">
        <f t="shared" si="10"/>
        <v>3</v>
      </c>
      <c r="V21" s="114">
        <f t="shared" si="11"/>
        <v>5</v>
      </c>
      <c r="W21" s="17"/>
      <c r="X21" s="19">
        <f t="shared" si="0"/>
        <v>0</v>
      </c>
      <c r="Y21" s="19">
        <f t="shared" si="1"/>
        <v>0</v>
      </c>
      <c r="Z21" s="19">
        <f t="shared" si="2"/>
        <v>0</v>
      </c>
      <c r="AA21" s="19">
        <f t="shared" si="3"/>
        <v>0</v>
      </c>
      <c r="AB21" s="19">
        <f t="shared" si="4"/>
        <v>0</v>
      </c>
      <c r="AC21" s="19">
        <f t="shared" si="5"/>
        <v>5</v>
      </c>
      <c r="AD21" s="19">
        <f t="shared" si="6"/>
        <v>5</v>
      </c>
      <c r="AE21" s="267"/>
    </row>
    <row r="22" spans="1:31" ht="21.75" x14ac:dyDescent="0.25">
      <c r="A22" s="238"/>
      <c r="B22" s="245"/>
      <c r="C22" s="237">
        <v>1.4</v>
      </c>
      <c r="D22" s="240" t="s">
        <v>4</v>
      </c>
      <c r="E22" s="237" t="s">
        <v>46</v>
      </c>
      <c r="F22" s="246" t="s">
        <v>198</v>
      </c>
      <c r="G22" s="47">
        <v>18</v>
      </c>
      <c r="H22" s="103" t="s">
        <v>199</v>
      </c>
      <c r="I22" s="242" t="s">
        <v>392</v>
      </c>
      <c r="J22" s="19"/>
      <c r="K22" s="19"/>
      <c r="L22" s="19"/>
      <c r="M22" s="19"/>
      <c r="N22" s="19"/>
      <c r="O22" s="19">
        <v>1</v>
      </c>
      <c r="P22" s="248"/>
      <c r="Q22" s="19">
        <v>0</v>
      </c>
      <c r="R22" s="114">
        <f t="shared" si="7"/>
        <v>0.5</v>
      </c>
      <c r="S22" s="114">
        <f t="shared" si="8"/>
        <v>1</v>
      </c>
      <c r="T22" s="114">
        <f t="shared" si="9"/>
        <v>1.5</v>
      </c>
      <c r="U22" s="114">
        <f t="shared" si="10"/>
        <v>3</v>
      </c>
      <c r="V22" s="114">
        <f t="shared" si="11"/>
        <v>5</v>
      </c>
      <c r="W22" s="17"/>
      <c r="X22" s="19">
        <f t="shared" si="0"/>
        <v>0</v>
      </c>
      <c r="Y22" s="19">
        <f t="shared" si="1"/>
        <v>0</v>
      </c>
      <c r="Z22" s="19">
        <f t="shared" si="2"/>
        <v>0</v>
      </c>
      <c r="AA22" s="19">
        <f t="shared" si="3"/>
        <v>0</v>
      </c>
      <c r="AB22" s="19">
        <f t="shared" si="4"/>
        <v>0</v>
      </c>
      <c r="AC22" s="19">
        <f t="shared" si="5"/>
        <v>5</v>
      </c>
      <c r="AD22" s="19">
        <f t="shared" si="6"/>
        <v>5</v>
      </c>
      <c r="AE22" s="267"/>
    </row>
    <row r="23" spans="1:31" ht="21.75" x14ac:dyDescent="0.25">
      <c r="A23" s="238"/>
      <c r="B23" s="245"/>
      <c r="C23" s="237"/>
      <c r="D23" s="240"/>
      <c r="E23" s="237"/>
      <c r="F23" s="246"/>
      <c r="G23" s="47">
        <v>19</v>
      </c>
      <c r="H23" s="103" t="s">
        <v>200</v>
      </c>
      <c r="I23" s="243"/>
      <c r="J23" s="19"/>
      <c r="K23" s="19"/>
      <c r="L23" s="19"/>
      <c r="M23" s="19"/>
      <c r="N23" s="19"/>
      <c r="O23" s="19">
        <v>1</v>
      </c>
      <c r="P23" s="248"/>
      <c r="Q23" s="19">
        <v>0</v>
      </c>
      <c r="R23" s="114">
        <f t="shared" si="7"/>
        <v>0.5</v>
      </c>
      <c r="S23" s="114">
        <f t="shared" si="8"/>
        <v>1</v>
      </c>
      <c r="T23" s="114">
        <f t="shared" si="9"/>
        <v>1.5</v>
      </c>
      <c r="U23" s="114">
        <f t="shared" si="10"/>
        <v>3</v>
      </c>
      <c r="V23" s="114">
        <f t="shared" si="11"/>
        <v>5</v>
      </c>
      <c r="W23" s="17"/>
      <c r="X23" s="19">
        <f t="shared" si="0"/>
        <v>0</v>
      </c>
      <c r="Y23" s="19">
        <f t="shared" si="1"/>
        <v>0</v>
      </c>
      <c r="Z23" s="19">
        <f t="shared" si="2"/>
        <v>0</v>
      </c>
      <c r="AA23" s="19">
        <f t="shared" si="3"/>
        <v>0</v>
      </c>
      <c r="AB23" s="19">
        <f t="shared" si="4"/>
        <v>0</v>
      </c>
      <c r="AC23" s="19">
        <f t="shared" si="5"/>
        <v>5</v>
      </c>
      <c r="AD23" s="19">
        <f t="shared" si="6"/>
        <v>5</v>
      </c>
      <c r="AE23" s="267"/>
    </row>
    <row r="24" spans="1:31" ht="21.75" x14ac:dyDescent="0.25">
      <c r="A24" s="238"/>
      <c r="B24" s="245"/>
      <c r="C24" s="237"/>
      <c r="D24" s="240"/>
      <c r="E24" s="237"/>
      <c r="F24" s="246"/>
      <c r="G24" s="47">
        <v>20</v>
      </c>
      <c r="H24" s="103" t="s">
        <v>201</v>
      </c>
      <c r="I24" s="243"/>
      <c r="J24" s="19"/>
      <c r="K24" s="19"/>
      <c r="L24" s="19"/>
      <c r="M24" s="19"/>
      <c r="N24" s="19"/>
      <c r="O24" s="19">
        <v>1</v>
      </c>
      <c r="P24" s="49"/>
      <c r="Q24" s="19">
        <v>0</v>
      </c>
      <c r="R24" s="114">
        <f t="shared" si="7"/>
        <v>0.5</v>
      </c>
      <c r="S24" s="114">
        <f t="shared" si="8"/>
        <v>1</v>
      </c>
      <c r="T24" s="114">
        <f t="shared" si="9"/>
        <v>1.5</v>
      </c>
      <c r="U24" s="114">
        <f t="shared" si="10"/>
        <v>3</v>
      </c>
      <c r="V24" s="114">
        <f t="shared" si="11"/>
        <v>5</v>
      </c>
      <c r="W24" s="17"/>
      <c r="X24" s="19">
        <f t="shared" si="0"/>
        <v>0</v>
      </c>
      <c r="Y24" s="19">
        <f t="shared" si="1"/>
        <v>0</v>
      </c>
      <c r="Z24" s="19">
        <f t="shared" si="2"/>
        <v>0</v>
      </c>
      <c r="AA24" s="19">
        <f t="shared" si="3"/>
        <v>0</v>
      </c>
      <c r="AB24" s="19">
        <f t="shared" si="4"/>
        <v>0</v>
      </c>
      <c r="AC24" s="19">
        <f t="shared" si="5"/>
        <v>5</v>
      </c>
      <c r="AD24" s="19">
        <f t="shared" si="6"/>
        <v>5</v>
      </c>
      <c r="AE24" s="267"/>
    </row>
    <row r="25" spans="1:31" ht="21.75" x14ac:dyDescent="0.25">
      <c r="A25" s="238"/>
      <c r="B25" s="245"/>
      <c r="C25" s="237"/>
      <c r="D25" s="240"/>
      <c r="E25" s="237" t="s">
        <v>207</v>
      </c>
      <c r="F25" s="240" t="s">
        <v>202</v>
      </c>
      <c r="G25" s="47">
        <v>21</v>
      </c>
      <c r="H25" s="103" t="s">
        <v>203</v>
      </c>
      <c r="I25" s="243"/>
      <c r="J25" s="19"/>
      <c r="K25" s="19"/>
      <c r="L25" s="19"/>
      <c r="M25" s="19"/>
      <c r="N25" s="19"/>
      <c r="O25" s="19">
        <v>1</v>
      </c>
      <c r="P25" s="248"/>
      <c r="Q25" s="19">
        <v>0</v>
      </c>
      <c r="R25" s="114">
        <f t="shared" si="7"/>
        <v>0.5</v>
      </c>
      <c r="S25" s="114">
        <f t="shared" si="8"/>
        <v>1</v>
      </c>
      <c r="T25" s="114">
        <f t="shared" si="9"/>
        <v>1.5</v>
      </c>
      <c r="U25" s="114">
        <f t="shared" si="10"/>
        <v>3</v>
      </c>
      <c r="V25" s="114">
        <f t="shared" si="11"/>
        <v>5</v>
      </c>
      <c r="W25" s="17"/>
      <c r="X25" s="19">
        <f t="shared" si="0"/>
        <v>0</v>
      </c>
      <c r="Y25" s="19">
        <f t="shared" si="1"/>
        <v>0</v>
      </c>
      <c r="Z25" s="19">
        <f t="shared" si="2"/>
        <v>0</v>
      </c>
      <c r="AA25" s="19">
        <f t="shared" si="3"/>
        <v>0</v>
      </c>
      <c r="AB25" s="19">
        <f t="shared" si="4"/>
        <v>0</v>
      </c>
      <c r="AC25" s="19">
        <f t="shared" si="5"/>
        <v>5</v>
      </c>
      <c r="AD25" s="19">
        <f t="shared" si="6"/>
        <v>5</v>
      </c>
      <c r="AE25" s="267"/>
    </row>
    <row r="26" spans="1:31" ht="21.75" x14ac:dyDescent="0.25">
      <c r="A26" s="238"/>
      <c r="B26" s="245"/>
      <c r="C26" s="237"/>
      <c r="D26" s="240"/>
      <c r="E26" s="237"/>
      <c r="F26" s="240"/>
      <c r="G26" s="47">
        <v>22</v>
      </c>
      <c r="H26" s="103" t="s">
        <v>204</v>
      </c>
      <c r="I26" s="243"/>
      <c r="J26" s="19"/>
      <c r="K26" s="19"/>
      <c r="L26" s="19"/>
      <c r="M26" s="19"/>
      <c r="N26" s="19"/>
      <c r="O26" s="19">
        <v>1</v>
      </c>
      <c r="P26" s="248"/>
      <c r="Q26" s="19">
        <v>0</v>
      </c>
      <c r="R26" s="114">
        <f t="shared" si="7"/>
        <v>0.5</v>
      </c>
      <c r="S26" s="114">
        <f t="shared" si="8"/>
        <v>1</v>
      </c>
      <c r="T26" s="114">
        <f t="shared" si="9"/>
        <v>1.5</v>
      </c>
      <c r="U26" s="114">
        <f t="shared" si="10"/>
        <v>3</v>
      </c>
      <c r="V26" s="114">
        <f t="shared" si="11"/>
        <v>5</v>
      </c>
      <c r="W26" s="17"/>
      <c r="X26" s="19">
        <f t="shared" si="0"/>
        <v>0</v>
      </c>
      <c r="Y26" s="19">
        <f t="shared" si="1"/>
        <v>0</v>
      </c>
      <c r="Z26" s="19">
        <f t="shared" si="2"/>
        <v>0</v>
      </c>
      <c r="AA26" s="19">
        <f t="shared" si="3"/>
        <v>0</v>
      </c>
      <c r="AB26" s="19">
        <f t="shared" si="4"/>
        <v>0</v>
      </c>
      <c r="AC26" s="19">
        <f t="shared" si="5"/>
        <v>5</v>
      </c>
      <c r="AD26" s="19">
        <f t="shared" si="6"/>
        <v>5</v>
      </c>
      <c r="AE26" s="267"/>
    </row>
    <row r="27" spans="1:31" ht="36" x14ac:dyDescent="0.25">
      <c r="A27" s="238"/>
      <c r="B27" s="245"/>
      <c r="C27" s="237"/>
      <c r="D27" s="240"/>
      <c r="E27" s="237"/>
      <c r="F27" s="240"/>
      <c r="G27" s="47">
        <v>23</v>
      </c>
      <c r="H27" s="103" t="s">
        <v>205</v>
      </c>
      <c r="I27" s="243"/>
      <c r="J27" s="19"/>
      <c r="K27" s="19"/>
      <c r="L27" s="19"/>
      <c r="M27" s="19"/>
      <c r="N27" s="19"/>
      <c r="O27" s="19">
        <v>1</v>
      </c>
      <c r="P27" s="49"/>
      <c r="Q27" s="19">
        <v>0</v>
      </c>
      <c r="R27" s="114">
        <f t="shared" si="7"/>
        <v>0.5</v>
      </c>
      <c r="S27" s="114">
        <f t="shared" si="8"/>
        <v>1</v>
      </c>
      <c r="T27" s="114">
        <f t="shared" si="9"/>
        <v>1.5</v>
      </c>
      <c r="U27" s="114">
        <f t="shared" si="10"/>
        <v>3</v>
      </c>
      <c r="V27" s="114">
        <f t="shared" si="11"/>
        <v>5</v>
      </c>
      <c r="W27" s="17"/>
      <c r="X27" s="19">
        <f t="shared" si="0"/>
        <v>0</v>
      </c>
      <c r="Y27" s="19">
        <f t="shared" si="1"/>
        <v>0</v>
      </c>
      <c r="Z27" s="19">
        <f t="shared" si="2"/>
        <v>0</v>
      </c>
      <c r="AA27" s="19">
        <f t="shared" si="3"/>
        <v>0</v>
      </c>
      <c r="AB27" s="19">
        <f t="shared" si="4"/>
        <v>0</v>
      </c>
      <c r="AC27" s="19">
        <f t="shared" si="5"/>
        <v>5</v>
      </c>
      <c r="AD27" s="19">
        <f t="shared" si="6"/>
        <v>5</v>
      </c>
      <c r="AE27" s="267"/>
    </row>
    <row r="28" spans="1:31" ht="22.5" x14ac:dyDescent="0.25">
      <c r="A28" s="238"/>
      <c r="B28" s="245"/>
      <c r="C28" s="237"/>
      <c r="D28" s="240"/>
      <c r="E28" s="237"/>
      <c r="F28" s="240"/>
      <c r="G28" s="47">
        <v>24</v>
      </c>
      <c r="H28" s="55" t="s">
        <v>206</v>
      </c>
      <c r="I28" s="243"/>
      <c r="J28" s="19"/>
      <c r="K28" s="19"/>
      <c r="L28" s="19"/>
      <c r="M28" s="19"/>
      <c r="N28" s="19"/>
      <c r="O28" s="19">
        <v>1</v>
      </c>
      <c r="P28" s="248"/>
      <c r="Q28" s="19">
        <v>0</v>
      </c>
      <c r="R28" s="114">
        <f t="shared" si="7"/>
        <v>0.5</v>
      </c>
      <c r="S28" s="114">
        <f t="shared" si="8"/>
        <v>1</v>
      </c>
      <c r="T28" s="114">
        <f t="shared" si="9"/>
        <v>1.5</v>
      </c>
      <c r="U28" s="114">
        <f t="shared" si="10"/>
        <v>3</v>
      </c>
      <c r="V28" s="114">
        <f t="shared" si="11"/>
        <v>5</v>
      </c>
      <c r="W28" s="17"/>
      <c r="X28" s="19">
        <f t="shared" si="0"/>
        <v>0</v>
      </c>
      <c r="Y28" s="19">
        <f t="shared" si="1"/>
        <v>0</v>
      </c>
      <c r="Z28" s="19">
        <f t="shared" si="2"/>
        <v>0</v>
      </c>
      <c r="AA28" s="19">
        <f t="shared" si="3"/>
        <v>0</v>
      </c>
      <c r="AB28" s="19">
        <f t="shared" si="4"/>
        <v>0</v>
      </c>
      <c r="AC28" s="19">
        <f t="shared" si="5"/>
        <v>5</v>
      </c>
      <c r="AD28" s="19">
        <f t="shared" si="6"/>
        <v>5</v>
      </c>
      <c r="AE28" s="267"/>
    </row>
    <row r="29" spans="1:31" ht="21.75" x14ac:dyDescent="0.25">
      <c r="A29" s="238"/>
      <c r="B29" s="245"/>
      <c r="C29" s="237"/>
      <c r="D29" s="240"/>
      <c r="E29" s="237" t="s">
        <v>212</v>
      </c>
      <c r="F29" s="244" t="s">
        <v>208</v>
      </c>
      <c r="G29" s="47">
        <v>25</v>
      </c>
      <c r="H29" s="103" t="s">
        <v>209</v>
      </c>
      <c r="I29" s="243"/>
      <c r="J29" s="19"/>
      <c r="K29" s="19"/>
      <c r="L29" s="19"/>
      <c r="M29" s="19"/>
      <c r="N29" s="19"/>
      <c r="O29" s="19">
        <v>1</v>
      </c>
      <c r="P29" s="248"/>
      <c r="Q29" s="19">
        <v>0</v>
      </c>
      <c r="R29" s="114">
        <f t="shared" si="7"/>
        <v>0.5</v>
      </c>
      <c r="S29" s="114">
        <f t="shared" si="8"/>
        <v>1</v>
      </c>
      <c r="T29" s="114">
        <f t="shared" si="9"/>
        <v>1.5</v>
      </c>
      <c r="U29" s="114">
        <f t="shared" si="10"/>
        <v>3</v>
      </c>
      <c r="V29" s="114">
        <f t="shared" si="11"/>
        <v>5</v>
      </c>
      <c r="W29" s="17"/>
      <c r="X29" s="19">
        <f t="shared" si="0"/>
        <v>0</v>
      </c>
      <c r="Y29" s="19">
        <f t="shared" si="1"/>
        <v>0</v>
      </c>
      <c r="Z29" s="19">
        <f t="shared" si="2"/>
        <v>0</v>
      </c>
      <c r="AA29" s="19">
        <f t="shared" si="3"/>
        <v>0</v>
      </c>
      <c r="AB29" s="19">
        <f t="shared" si="4"/>
        <v>0</v>
      </c>
      <c r="AC29" s="19">
        <f t="shared" si="5"/>
        <v>5</v>
      </c>
      <c r="AD29" s="19">
        <f t="shared" si="6"/>
        <v>5</v>
      </c>
      <c r="AE29" s="267"/>
    </row>
    <row r="30" spans="1:31" ht="36" x14ac:dyDescent="0.25">
      <c r="A30" s="238"/>
      <c r="B30" s="245"/>
      <c r="C30" s="237"/>
      <c r="D30" s="240"/>
      <c r="E30" s="237"/>
      <c r="F30" s="244"/>
      <c r="G30" s="47">
        <v>26</v>
      </c>
      <c r="H30" s="103" t="s">
        <v>210</v>
      </c>
      <c r="I30" s="243"/>
      <c r="J30" s="19"/>
      <c r="K30" s="19"/>
      <c r="L30" s="19"/>
      <c r="M30" s="19"/>
      <c r="N30" s="19"/>
      <c r="O30" s="19">
        <v>1</v>
      </c>
      <c r="P30" s="248"/>
      <c r="Q30" s="19">
        <v>0</v>
      </c>
      <c r="R30" s="114">
        <f t="shared" si="7"/>
        <v>0.5</v>
      </c>
      <c r="S30" s="114">
        <f t="shared" si="8"/>
        <v>1</v>
      </c>
      <c r="T30" s="114">
        <f t="shared" si="9"/>
        <v>1.5</v>
      </c>
      <c r="U30" s="114">
        <f t="shared" si="10"/>
        <v>3</v>
      </c>
      <c r="V30" s="114">
        <f t="shared" si="11"/>
        <v>5</v>
      </c>
      <c r="W30" s="17"/>
      <c r="X30" s="19">
        <f t="shared" si="0"/>
        <v>0</v>
      </c>
      <c r="Y30" s="19">
        <f t="shared" si="1"/>
        <v>0</v>
      </c>
      <c r="Z30" s="19">
        <f t="shared" si="2"/>
        <v>0</v>
      </c>
      <c r="AA30" s="19">
        <f t="shared" si="3"/>
        <v>0</v>
      </c>
      <c r="AB30" s="19">
        <f t="shared" si="4"/>
        <v>0</v>
      </c>
      <c r="AC30" s="19">
        <f t="shared" si="5"/>
        <v>5</v>
      </c>
      <c r="AD30" s="19">
        <f t="shared" si="6"/>
        <v>5</v>
      </c>
      <c r="AE30" s="267"/>
    </row>
    <row r="31" spans="1:31" ht="21.75" x14ac:dyDescent="0.25">
      <c r="A31" s="238"/>
      <c r="B31" s="245"/>
      <c r="C31" s="237"/>
      <c r="D31" s="240"/>
      <c r="E31" s="237"/>
      <c r="F31" s="244"/>
      <c r="G31" s="47">
        <v>27</v>
      </c>
      <c r="H31" s="103" t="s">
        <v>211</v>
      </c>
      <c r="I31" s="266"/>
      <c r="J31" s="19"/>
      <c r="K31" s="19"/>
      <c r="L31" s="19"/>
      <c r="M31" s="19"/>
      <c r="N31" s="19"/>
      <c r="O31" s="19">
        <v>1</v>
      </c>
      <c r="P31" s="248"/>
      <c r="Q31" s="19">
        <v>0</v>
      </c>
      <c r="R31" s="114">
        <f t="shared" si="7"/>
        <v>0.5</v>
      </c>
      <c r="S31" s="114">
        <f t="shared" si="8"/>
        <v>1</v>
      </c>
      <c r="T31" s="114">
        <f t="shared" si="9"/>
        <v>1.5</v>
      </c>
      <c r="U31" s="114">
        <f t="shared" si="10"/>
        <v>3</v>
      </c>
      <c r="V31" s="114">
        <f t="shared" si="11"/>
        <v>5</v>
      </c>
      <c r="W31" s="17"/>
      <c r="X31" s="19">
        <f t="shared" si="0"/>
        <v>0</v>
      </c>
      <c r="Y31" s="19">
        <f t="shared" si="1"/>
        <v>0</v>
      </c>
      <c r="Z31" s="19">
        <f t="shared" si="2"/>
        <v>0</v>
      </c>
      <c r="AA31" s="19">
        <f t="shared" si="3"/>
        <v>0</v>
      </c>
      <c r="AB31" s="19">
        <f t="shared" si="4"/>
        <v>0</v>
      </c>
      <c r="AC31" s="19">
        <f t="shared" si="5"/>
        <v>5</v>
      </c>
      <c r="AD31" s="19">
        <f t="shared" si="6"/>
        <v>5</v>
      </c>
      <c r="AE31" s="267"/>
    </row>
    <row r="32" spans="1:31" ht="24" x14ac:dyDescent="0.25">
      <c r="A32" s="238"/>
      <c r="B32" s="245"/>
      <c r="C32" s="237">
        <v>1.5</v>
      </c>
      <c r="D32" s="240" t="s">
        <v>5</v>
      </c>
      <c r="E32" s="237" t="s">
        <v>226</v>
      </c>
      <c r="F32" s="240" t="s">
        <v>213</v>
      </c>
      <c r="G32" s="47">
        <v>28</v>
      </c>
      <c r="H32" s="103" t="s">
        <v>214</v>
      </c>
      <c r="I32" s="242" t="s">
        <v>393</v>
      </c>
      <c r="J32" s="19"/>
      <c r="K32" s="19"/>
      <c r="L32" s="19"/>
      <c r="M32" s="19"/>
      <c r="N32" s="19"/>
      <c r="O32" s="19">
        <v>1</v>
      </c>
      <c r="P32" s="248"/>
      <c r="Q32" s="19">
        <v>0</v>
      </c>
      <c r="R32" s="114">
        <f t="shared" si="7"/>
        <v>0.5</v>
      </c>
      <c r="S32" s="114">
        <f t="shared" si="8"/>
        <v>1</v>
      </c>
      <c r="T32" s="114">
        <f t="shared" si="9"/>
        <v>1.5</v>
      </c>
      <c r="U32" s="114">
        <f t="shared" si="10"/>
        <v>3</v>
      </c>
      <c r="V32" s="114">
        <f t="shared" si="11"/>
        <v>5</v>
      </c>
      <c r="W32" s="17"/>
      <c r="X32" s="19">
        <f t="shared" si="0"/>
        <v>0</v>
      </c>
      <c r="Y32" s="19">
        <f t="shared" si="1"/>
        <v>0</v>
      </c>
      <c r="Z32" s="19">
        <f t="shared" si="2"/>
        <v>0</v>
      </c>
      <c r="AA32" s="19">
        <f t="shared" si="3"/>
        <v>0</v>
      </c>
      <c r="AB32" s="19">
        <f t="shared" si="4"/>
        <v>0</v>
      </c>
      <c r="AC32" s="19">
        <f t="shared" si="5"/>
        <v>5</v>
      </c>
      <c r="AD32" s="19">
        <f t="shared" si="6"/>
        <v>5</v>
      </c>
      <c r="AE32" s="267"/>
    </row>
    <row r="33" spans="1:31" ht="24" x14ac:dyDescent="0.25">
      <c r="A33" s="238"/>
      <c r="B33" s="245"/>
      <c r="C33" s="237"/>
      <c r="D33" s="240"/>
      <c r="E33" s="237"/>
      <c r="F33" s="240"/>
      <c r="G33" s="47">
        <v>29</v>
      </c>
      <c r="H33" s="103" t="s">
        <v>215</v>
      </c>
      <c r="I33" s="243"/>
      <c r="J33" s="19"/>
      <c r="K33" s="19"/>
      <c r="L33" s="19"/>
      <c r="M33" s="19"/>
      <c r="N33" s="19"/>
      <c r="O33" s="19">
        <v>1</v>
      </c>
      <c r="P33" s="248"/>
      <c r="Q33" s="19">
        <v>0</v>
      </c>
      <c r="R33" s="114">
        <f t="shared" si="7"/>
        <v>0.5</v>
      </c>
      <c r="S33" s="114">
        <f t="shared" si="8"/>
        <v>1</v>
      </c>
      <c r="T33" s="114">
        <f t="shared" si="9"/>
        <v>1.5</v>
      </c>
      <c r="U33" s="114">
        <f t="shared" si="10"/>
        <v>3</v>
      </c>
      <c r="V33" s="114">
        <f t="shared" si="11"/>
        <v>5</v>
      </c>
      <c r="W33" s="17"/>
      <c r="X33" s="19">
        <f t="shared" si="0"/>
        <v>0</v>
      </c>
      <c r="Y33" s="19">
        <f t="shared" si="1"/>
        <v>0</v>
      </c>
      <c r="Z33" s="19">
        <f t="shared" si="2"/>
        <v>0</v>
      </c>
      <c r="AA33" s="19">
        <f t="shared" si="3"/>
        <v>0</v>
      </c>
      <c r="AB33" s="19">
        <f t="shared" si="4"/>
        <v>0</v>
      </c>
      <c r="AC33" s="19">
        <f t="shared" si="5"/>
        <v>5</v>
      </c>
      <c r="AD33" s="19">
        <f t="shared" si="6"/>
        <v>5</v>
      </c>
      <c r="AE33" s="267"/>
    </row>
    <row r="34" spans="1:31" ht="21.75" x14ac:dyDescent="0.25">
      <c r="A34" s="238"/>
      <c r="B34" s="245"/>
      <c r="C34" s="237"/>
      <c r="D34" s="240"/>
      <c r="E34" s="237"/>
      <c r="F34" s="240"/>
      <c r="G34" s="47">
        <v>30</v>
      </c>
      <c r="H34" s="103" t="s">
        <v>216</v>
      </c>
      <c r="I34" s="243"/>
      <c r="J34" s="19"/>
      <c r="K34" s="19"/>
      <c r="L34" s="19"/>
      <c r="M34" s="19"/>
      <c r="N34" s="19"/>
      <c r="O34" s="19">
        <v>1</v>
      </c>
      <c r="P34" s="248"/>
      <c r="Q34" s="19">
        <v>0</v>
      </c>
      <c r="R34" s="114">
        <f t="shared" si="7"/>
        <v>0.5</v>
      </c>
      <c r="S34" s="114">
        <f t="shared" si="8"/>
        <v>1</v>
      </c>
      <c r="T34" s="114">
        <f t="shared" si="9"/>
        <v>1.5</v>
      </c>
      <c r="U34" s="114">
        <f t="shared" si="10"/>
        <v>3</v>
      </c>
      <c r="V34" s="114">
        <f t="shared" si="11"/>
        <v>5</v>
      </c>
      <c r="W34" s="17"/>
      <c r="X34" s="19">
        <f t="shared" si="0"/>
        <v>0</v>
      </c>
      <c r="Y34" s="19">
        <f t="shared" si="1"/>
        <v>0</v>
      </c>
      <c r="Z34" s="19">
        <f t="shared" si="2"/>
        <v>0</v>
      </c>
      <c r="AA34" s="19">
        <f t="shared" si="3"/>
        <v>0</v>
      </c>
      <c r="AB34" s="19">
        <f t="shared" si="4"/>
        <v>0</v>
      </c>
      <c r="AC34" s="19">
        <f t="shared" si="5"/>
        <v>5</v>
      </c>
      <c r="AD34" s="19">
        <f t="shared" si="6"/>
        <v>5</v>
      </c>
      <c r="AE34" s="267"/>
    </row>
    <row r="35" spans="1:31" ht="48" x14ac:dyDescent="0.25">
      <c r="A35" s="238"/>
      <c r="B35" s="245"/>
      <c r="C35" s="237"/>
      <c r="D35" s="240"/>
      <c r="E35" s="237"/>
      <c r="F35" s="240"/>
      <c r="G35" s="47">
        <v>31</v>
      </c>
      <c r="H35" s="103" t="s">
        <v>217</v>
      </c>
      <c r="I35" s="243"/>
      <c r="J35" s="19"/>
      <c r="K35" s="19"/>
      <c r="L35" s="19"/>
      <c r="M35" s="19"/>
      <c r="N35" s="19"/>
      <c r="O35" s="19">
        <v>1</v>
      </c>
      <c r="P35" s="248"/>
      <c r="Q35" s="19">
        <v>0</v>
      </c>
      <c r="R35" s="114">
        <f t="shared" si="7"/>
        <v>0.5</v>
      </c>
      <c r="S35" s="114">
        <f t="shared" si="8"/>
        <v>1</v>
      </c>
      <c r="T35" s="114">
        <f t="shared" si="9"/>
        <v>1.5</v>
      </c>
      <c r="U35" s="114">
        <f t="shared" si="10"/>
        <v>3</v>
      </c>
      <c r="V35" s="114">
        <f t="shared" si="11"/>
        <v>5</v>
      </c>
      <c r="W35" s="17"/>
      <c r="X35" s="19">
        <f t="shared" si="0"/>
        <v>0</v>
      </c>
      <c r="Y35" s="19">
        <f t="shared" si="1"/>
        <v>0</v>
      </c>
      <c r="Z35" s="19">
        <f t="shared" si="2"/>
        <v>0</v>
      </c>
      <c r="AA35" s="19">
        <f t="shared" si="3"/>
        <v>0</v>
      </c>
      <c r="AB35" s="19">
        <f t="shared" si="4"/>
        <v>0</v>
      </c>
      <c r="AC35" s="19">
        <f t="shared" si="5"/>
        <v>5</v>
      </c>
      <c r="AD35" s="19">
        <f t="shared" si="6"/>
        <v>5</v>
      </c>
      <c r="AE35" s="267"/>
    </row>
    <row r="36" spans="1:31" ht="21.75" x14ac:dyDescent="0.25">
      <c r="A36" s="238"/>
      <c r="B36" s="245"/>
      <c r="C36" s="237"/>
      <c r="D36" s="240"/>
      <c r="E36" s="237"/>
      <c r="F36" s="240"/>
      <c r="G36" s="47">
        <v>32</v>
      </c>
      <c r="H36" s="103" t="s">
        <v>218</v>
      </c>
      <c r="I36" s="243"/>
      <c r="J36" s="19"/>
      <c r="K36" s="19"/>
      <c r="L36" s="19"/>
      <c r="M36" s="19"/>
      <c r="N36" s="19"/>
      <c r="O36" s="19">
        <v>1</v>
      </c>
      <c r="P36" s="248"/>
      <c r="Q36" s="19">
        <v>0</v>
      </c>
      <c r="R36" s="114">
        <f t="shared" si="7"/>
        <v>0.5</v>
      </c>
      <c r="S36" s="114">
        <f t="shared" si="8"/>
        <v>1</v>
      </c>
      <c r="T36" s="114">
        <f t="shared" si="9"/>
        <v>1.5</v>
      </c>
      <c r="U36" s="114">
        <f t="shared" si="10"/>
        <v>3</v>
      </c>
      <c r="V36" s="114">
        <f t="shared" si="11"/>
        <v>5</v>
      </c>
      <c r="W36" s="17"/>
      <c r="X36" s="19">
        <f t="shared" si="0"/>
        <v>0</v>
      </c>
      <c r="Y36" s="19">
        <f t="shared" si="1"/>
        <v>0</v>
      </c>
      <c r="Z36" s="19">
        <f t="shared" si="2"/>
        <v>0</v>
      </c>
      <c r="AA36" s="19">
        <f t="shared" si="3"/>
        <v>0</v>
      </c>
      <c r="AB36" s="19">
        <f t="shared" si="4"/>
        <v>0</v>
      </c>
      <c r="AC36" s="19">
        <f t="shared" si="5"/>
        <v>5</v>
      </c>
      <c r="AD36" s="19">
        <f t="shared" si="6"/>
        <v>5</v>
      </c>
      <c r="AE36" s="267"/>
    </row>
    <row r="37" spans="1:31" ht="21.75" x14ac:dyDescent="0.25">
      <c r="A37" s="238"/>
      <c r="B37" s="245"/>
      <c r="C37" s="237"/>
      <c r="D37" s="240"/>
      <c r="E37" s="237" t="s">
        <v>47</v>
      </c>
      <c r="F37" s="240" t="s">
        <v>219</v>
      </c>
      <c r="G37" s="47">
        <v>33</v>
      </c>
      <c r="H37" s="103" t="s">
        <v>221</v>
      </c>
      <c r="I37" s="243"/>
      <c r="J37" s="19"/>
      <c r="K37" s="19"/>
      <c r="L37" s="19"/>
      <c r="M37" s="19"/>
      <c r="N37" s="19"/>
      <c r="O37" s="19">
        <v>1</v>
      </c>
      <c r="P37" s="248"/>
      <c r="Q37" s="19">
        <v>0</v>
      </c>
      <c r="R37" s="114">
        <f t="shared" si="7"/>
        <v>0.5</v>
      </c>
      <c r="S37" s="114">
        <f t="shared" si="8"/>
        <v>1</v>
      </c>
      <c r="T37" s="114">
        <f t="shared" si="9"/>
        <v>1.5</v>
      </c>
      <c r="U37" s="114">
        <f t="shared" si="10"/>
        <v>3</v>
      </c>
      <c r="V37" s="114">
        <f t="shared" si="11"/>
        <v>5</v>
      </c>
      <c r="W37" s="17"/>
      <c r="X37" s="19">
        <f t="shared" si="0"/>
        <v>0</v>
      </c>
      <c r="Y37" s="19">
        <f t="shared" si="1"/>
        <v>0</v>
      </c>
      <c r="Z37" s="19">
        <f t="shared" si="2"/>
        <v>0</v>
      </c>
      <c r="AA37" s="19">
        <f t="shared" si="3"/>
        <v>0</v>
      </c>
      <c r="AB37" s="19">
        <f t="shared" si="4"/>
        <v>0</v>
      </c>
      <c r="AC37" s="19">
        <f t="shared" si="5"/>
        <v>5</v>
      </c>
      <c r="AD37" s="19">
        <f t="shared" si="6"/>
        <v>5</v>
      </c>
      <c r="AE37" s="267"/>
    </row>
    <row r="38" spans="1:31" ht="21.75" x14ac:dyDescent="0.25">
      <c r="A38" s="238"/>
      <c r="B38" s="245"/>
      <c r="C38" s="237"/>
      <c r="D38" s="240"/>
      <c r="E38" s="237"/>
      <c r="F38" s="240"/>
      <c r="G38" s="47">
        <v>34</v>
      </c>
      <c r="H38" s="55" t="s">
        <v>220</v>
      </c>
      <c r="I38" s="243"/>
      <c r="J38" s="19"/>
      <c r="K38" s="19"/>
      <c r="L38" s="19"/>
      <c r="M38" s="19"/>
      <c r="N38" s="19"/>
      <c r="O38" s="19">
        <v>1</v>
      </c>
      <c r="P38" s="248"/>
      <c r="Q38" s="19">
        <v>0</v>
      </c>
      <c r="R38" s="114">
        <f t="shared" si="7"/>
        <v>0.5</v>
      </c>
      <c r="S38" s="114">
        <f t="shared" si="8"/>
        <v>1</v>
      </c>
      <c r="T38" s="114">
        <f t="shared" si="9"/>
        <v>1.5</v>
      </c>
      <c r="U38" s="114">
        <f t="shared" si="10"/>
        <v>3</v>
      </c>
      <c r="V38" s="114">
        <f t="shared" si="11"/>
        <v>5</v>
      </c>
      <c r="W38" s="17"/>
      <c r="X38" s="19">
        <f t="shared" si="0"/>
        <v>0</v>
      </c>
      <c r="Y38" s="19">
        <f t="shared" si="1"/>
        <v>0</v>
      </c>
      <c r="Z38" s="19">
        <f t="shared" si="2"/>
        <v>0</v>
      </c>
      <c r="AA38" s="19">
        <f t="shared" si="3"/>
        <v>0</v>
      </c>
      <c r="AB38" s="19">
        <f t="shared" si="4"/>
        <v>0</v>
      </c>
      <c r="AC38" s="19">
        <f t="shared" si="5"/>
        <v>5</v>
      </c>
      <c r="AD38" s="19">
        <f t="shared" si="6"/>
        <v>5</v>
      </c>
      <c r="AE38" s="267"/>
    </row>
    <row r="39" spans="1:31" ht="24" x14ac:dyDescent="0.25">
      <c r="A39" s="238"/>
      <c r="B39" s="245"/>
      <c r="C39" s="237"/>
      <c r="D39" s="240"/>
      <c r="E39" s="237"/>
      <c r="F39" s="240"/>
      <c r="G39" s="47">
        <v>35</v>
      </c>
      <c r="H39" s="103" t="s">
        <v>222</v>
      </c>
      <c r="I39" s="266"/>
      <c r="J39" s="19"/>
      <c r="K39" s="19"/>
      <c r="L39" s="19"/>
      <c r="M39" s="19"/>
      <c r="N39" s="19"/>
      <c r="O39" s="19">
        <v>1</v>
      </c>
      <c r="P39" s="248"/>
      <c r="Q39" s="19">
        <v>0</v>
      </c>
      <c r="R39" s="114">
        <f t="shared" si="7"/>
        <v>0.5</v>
      </c>
      <c r="S39" s="114">
        <f t="shared" si="8"/>
        <v>1</v>
      </c>
      <c r="T39" s="114">
        <f t="shared" si="9"/>
        <v>1.5</v>
      </c>
      <c r="U39" s="114">
        <f t="shared" si="10"/>
        <v>3</v>
      </c>
      <c r="V39" s="114">
        <f t="shared" si="11"/>
        <v>5</v>
      </c>
      <c r="W39" s="17"/>
      <c r="X39" s="19">
        <f t="shared" si="0"/>
        <v>0</v>
      </c>
      <c r="Y39" s="19">
        <f t="shared" si="1"/>
        <v>0</v>
      </c>
      <c r="Z39" s="19">
        <f t="shared" si="2"/>
        <v>0</v>
      </c>
      <c r="AA39" s="19">
        <f t="shared" si="3"/>
        <v>0</v>
      </c>
      <c r="AB39" s="19">
        <f t="shared" si="4"/>
        <v>0</v>
      </c>
      <c r="AC39" s="19">
        <f t="shared" si="5"/>
        <v>5</v>
      </c>
      <c r="AD39" s="19">
        <f t="shared" si="6"/>
        <v>5</v>
      </c>
      <c r="AE39" s="267"/>
    </row>
    <row r="40" spans="1:31" ht="36" x14ac:dyDescent="0.25">
      <c r="A40" s="238"/>
      <c r="B40" s="245"/>
      <c r="C40" s="237"/>
      <c r="D40" s="240" t="s">
        <v>6</v>
      </c>
      <c r="E40" s="237" t="s">
        <v>48</v>
      </c>
      <c r="F40" s="240" t="s">
        <v>223</v>
      </c>
      <c r="G40" s="47">
        <v>36</v>
      </c>
      <c r="H40" s="103" t="s">
        <v>224</v>
      </c>
      <c r="I40" s="242" t="s">
        <v>394</v>
      </c>
      <c r="J40" s="19"/>
      <c r="K40" s="19"/>
      <c r="L40" s="19"/>
      <c r="M40" s="19"/>
      <c r="N40" s="19"/>
      <c r="O40" s="19">
        <v>1</v>
      </c>
      <c r="P40" s="248"/>
      <c r="Q40" s="19">
        <v>0</v>
      </c>
      <c r="R40" s="114">
        <f t="shared" si="7"/>
        <v>0.5</v>
      </c>
      <c r="S40" s="114">
        <f t="shared" si="8"/>
        <v>1</v>
      </c>
      <c r="T40" s="114">
        <f t="shared" si="9"/>
        <v>1.5</v>
      </c>
      <c r="U40" s="114">
        <f t="shared" si="10"/>
        <v>3</v>
      </c>
      <c r="V40" s="114">
        <f t="shared" si="11"/>
        <v>5</v>
      </c>
      <c r="W40" s="17"/>
      <c r="X40" s="19">
        <f t="shared" si="0"/>
        <v>0</v>
      </c>
      <c r="Y40" s="19">
        <f t="shared" si="1"/>
        <v>0</v>
      </c>
      <c r="Z40" s="19">
        <f t="shared" si="2"/>
        <v>0</v>
      </c>
      <c r="AA40" s="19">
        <f t="shared" si="3"/>
        <v>0</v>
      </c>
      <c r="AB40" s="19">
        <f t="shared" si="4"/>
        <v>0</v>
      </c>
      <c r="AC40" s="19">
        <f t="shared" si="5"/>
        <v>5</v>
      </c>
      <c r="AD40" s="19">
        <f t="shared" si="6"/>
        <v>5</v>
      </c>
      <c r="AE40" s="267"/>
    </row>
    <row r="41" spans="1:31" ht="60" x14ac:dyDescent="0.25">
      <c r="A41" s="238"/>
      <c r="B41" s="245"/>
      <c r="C41" s="237"/>
      <c r="D41" s="240"/>
      <c r="E41" s="237"/>
      <c r="F41" s="240"/>
      <c r="G41" s="47">
        <v>37</v>
      </c>
      <c r="H41" s="103" t="s">
        <v>225</v>
      </c>
      <c r="I41" s="266"/>
      <c r="J41" s="19"/>
      <c r="K41" s="19"/>
      <c r="L41" s="19"/>
      <c r="M41" s="19"/>
      <c r="N41" s="19"/>
      <c r="O41" s="19">
        <v>1</v>
      </c>
      <c r="P41" s="248"/>
      <c r="Q41" s="19">
        <v>0</v>
      </c>
      <c r="R41" s="114">
        <f t="shared" si="7"/>
        <v>0.5</v>
      </c>
      <c r="S41" s="114">
        <f t="shared" si="8"/>
        <v>1</v>
      </c>
      <c r="T41" s="114">
        <f t="shared" si="9"/>
        <v>1.5</v>
      </c>
      <c r="U41" s="114">
        <f t="shared" si="10"/>
        <v>3</v>
      </c>
      <c r="V41" s="114">
        <f t="shared" si="11"/>
        <v>5</v>
      </c>
      <c r="W41" s="17"/>
      <c r="X41" s="19">
        <f t="shared" si="0"/>
        <v>0</v>
      </c>
      <c r="Y41" s="19">
        <f t="shared" si="1"/>
        <v>0</v>
      </c>
      <c r="Z41" s="19">
        <f t="shared" si="2"/>
        <v>0</v>
      </c>
      <c r="AA41" s="19">
        <f t="shared" si="3"/>
        <v>0</v>
      </c>
      <c r="AB41" s="19">
        <f t="shared" si="4"/>
        <v>0</v>
      </c>
      <c r="AC41" s="19">
        <f t="shared" si="5"/>
        <v>5</v>
      </c>
      <c r="AD41" s="19">
        <f t="shared" si="6"/>
        <v>5</v>
      </c>
      <c r="AE41" s="267"/>
    </row>
    <row r="42" spans="1:31" ht="36" x14ac:dyDescent="0.25">
      <c r="A42" s="238">
        <v>2</v>
      </c>
      <c r="B42" s="239" t="s">
        <v>18</v>
      </c>
      <c r="C42" s="237">
        <v>2.1</v>
      </c>
      <c r="D42" s="240" t="s">
        <v>23</v>
      </c>
      <c r="E42" s="237" t="s">
        <v>49</v>
      </c>
      <c r="F42" s="240" t="s">
        <v>227</v>
      </c>
      <c r="G42" s="47">
        <v>1</v>
      </c>
      <c r="H42" s="103" t="s">
        <v>228</v>
      </c>
      <c r="I42" s="242" t="s">
        <v>395</v>
      </c>
      <c r="J42" s="19"/>
      <c r="K42" s="19"/>
      <c r="L42" s="19"/>
      <c r="M42" s="19"/>
      <c r="N42" s="19"/>
      <c r="O42" s="19">
        <v>1</v>
      </c>
      <c r="P42" s="248"/>
      <c r="Q42" s="19">
        <v>0</v>
      </c>
      <c r="R42" s="114">
        <f t="shared" si="7"/>
        <v>0.5</v>
      </c>
      <c r="S42" s="114">
        <f t="shared" si="8"/>
        <v>1</v>
      </c>
      <c r="T42" s="114">
        <f t="shared" si="9"/>
        <v>1.5</v>
      </c>
      <c r="U42" s="114">
        <f t="shared" si="10"/>
        <v>3</v>
      </c>
      <c r="V42" s="114">
        <f t="shared" si="11"/>
        <v>5</v>
      </c>
      <c r="W42" s="17"/>
      <c r="X42" s="19">
        <f t="shared" si="0"/>
        <v>0</v>
      </c>
      <c r="Y42" s="19">
        <f t="shared" si="1"/>
        <v>0</v>
      </c>
      <c r="Z42" s="19">
        <f t="shared" si="2"/>
        <v>0</v>
      </c>
      <c r="AA42" s="19">
        <f t="shared" si="3"/>
        <v>0</v>
      </c>
      <c r="AB42" s="19">
        <f t="shared" si="4"/>
        <v>0</v>
      </c>
      <c r="AC42" s="19">
        <f t="shared" si="5"/>
        <v>5</v>
      </c>
      <c r="AD42" s="19">
        <f t="shared" si="6"/>
        <v>5</v>
      </c>
      <c r="AE42" s="267">
        <f>SUM(AD42:AD56)</f>
        <v>165</v>
      </c>
    </row>
    <row r="43" spans="1:31" ht="24" x14ac:dyDescent="0.25">
      <c r="A43" s="238"/>
      <c r="B43" s="239"/>
      <c r="C43" s="237"/>
      <c r="D43" s="240"/>
      <c r="E43" s="237"/>
      <c r="F43" s="240"/>
      <c r="G43" s="47">
        <v>2</v>
      </c>
      <c r="H43" s="103" t="s">
        <v>229</v>
      </c>
      <c r="I43" s="243"/>
      <c r="J43" s="19"/>
      <c r="K43" s="19"/>
      <c r="L43" s="19"/>
      <c r="M43" s="19"/>
      <c r="N43" s="19"/>
      <c r="O43" s="19">
        <v>1</v>
      </c>
      <c r="P43" s="248"/>
      <c r="Q43" s="19">
        <v>0</v>
      </c>
      <c r="R43" s="114">
        <f t="shared" si="7"/>
        <v>0.5</v>
      </c>
      <c r="S43" s="114">
        <f t="shared" si="8"/>
        <v>1</v>
      </c>
      <c r="T43" s="114">
        <f t="shared" si="9"/>
        <v>1.5</v>
      </c>
      <c r="U43" s="114">
        <f t="shared" si="10"/>
        <v>3</v>
      </c>
      <c r="V43" s="114">
        <f t="shared" si="11"/>
        <v>5</v>
      </c>
      <c r="W43" s="17"/>
      <c r="X43" s="19">
        <f t="shared" si="0"/>
        <v>0</v>
      </c>
      <c r="Y43" s="19">
        <f t="shared" si="1"/>
        <v>0</v>
      </c>
      <c r="Z43" s="19">
        <f t="shared" si="2"/>
        <v>0</v>
      </c>
      <c r="AA43" s="19">
        <f t="shared" si="3"/>
        <v>0</v>
      </c>
      <c r="AB43" s="19">
        <f t="shared" si="4"/>
        <v>0</v>
      </c>
      <c r="AC43" s="19">
        <f t="shared" si="5"/>
        <v>5</v>
      </c>
      <c r="AD43" s="19">
        <f t="shared" si="6"/>
        <v>5</v>
      </c>
      <c r="AE43" s="267"/>
    </row>
    <row r="44" spans="1:31" x14ac:dyDescent="0.25">
      <c r="A44" s="238"/>
      <c r="B44" s="239"/>
      <c r="C44" s="237"/>
      <c r="D44" s="240"/>
      <c r="E44" s="237"/>
      <c r="F44" s="240"/>
      <c r="G44" s="47">
        <v>3</v>
      </c>
      <c r="H44" s="103" t="s">
        <v>230</v>
      </c>
      <c r="I44" s="243"/>
      <c r="J44" s="19"/>
      <c r="K44" s="19"/>
      <c r="L44" s="19"/>
      <c r="M44" s="19"/>
      <c r="N44" s="19"/>
      <c r="O44" s="19">
        <v>1</v>
      </c>
      <c r="P44" s="49"/>
      <c r="Q44" s="19">
        <v>0</v>
      </c>
      <c r="R44" s="114">
        <f t="shared" ref="R44:R45" si="12">10*0.1</f>
        <v>1</v>
      </c>
      <c r="S44" s="114">
        <f t="shared" ref="S44:S45" si="13">10*0.2</f>
        <v>2</v>
      </c>
      <c r="T44" s="114">
        <f t="shared" ref="T44:T45" si="14">10*0.3</f>
        <v>3</v>
      </c>
      <c r="U44" s="114">
        <f t="shared" ref="U44:U45" si="15">10*0.6</f>
        <v>6</v>
      </c>
      <c r="V44" s="114">
        <f t="shared" ref="V44:V45" si="16">10*1</f>
        <v>10</v>
      </c>
      <c r="W44" s="17"/>
      <c r="X44" s="19">
        <f t="shared" si="0"/>
        <v>0</v>
      </c>
      <c r="Y44" s="19">
        <f t="shared" si="1"/>
        <v>0</v>
      </c>
      <c r="Z44" s="19">
        <f t="shared" si="2"/>
        <v>0</v>
      </c>
      <c r="AA44" s="19">
        <f t="shared" si="3"/>
        <v>0</v>
      </c>
      <c r="AB44" s="19">
        <f t="shared" si="4"/>
        <v>0</v>
      </c>
      <c r="AC44" s="19">
        <f t="shared" si="5"/>
        <v>10</v>
      </c>
      <c r="AD44" s="19">
        <f t="shared" si="6"/>
        <v>10</v>
      </c>
      <c r="AE44" s="267"/>
    </row>
    <row r="45" spans="1:31" ht="24" x14ac:dyDescent="0.25">
      <c r="A45" s="238"/>
      <c r="B45" s="239"/>
      <c r="C45" s="237"/>
      <c r="D45" s="240"/>
      <c r="E45" s="237"/>
      <c r="F45" s="240"/>
      <c r="G45" s="47">
        <v>4</v>
      </c>
      <c r="H45" s="103" t="s">
        <v>231</v>
      </c>
      <c r="I45" s="243"/>
      <c r="J45" s="19"/>
      <c r="K45" s="19"/>
      <c r="L45" s="19"/>
      <c r="M45" s="19"/>
      <c r="N45" s="19"/>
      <c r="O45" s="19">
        <v>1</v>
      </c>
      <c r="P45" s="248"/>
      <c r="Q45" s="19">
        <v>0</v>
      </c>
      <c r="R45" s="114">
        <f t="shared" si="12"/>
        <v>1</v>
      </c>
      <c r="S45" s="114">
        <f t="shared" si="13"/>
        <v>2</v>
      </c>
      <c r="T45" s="114">
        <f t="shared" si="14"/>
        <v>3</v>
      </c>
      <c r="U45" s="114">
        <f t="shared" si="15"/>
        <v>6</v>
      </c>
      <c r="V45" s="114">
        <f t="shared" si="16"/>
        <v>10</v>
      </c>
      <c r="W45" s="17"/>
      <c r="X45" s="19">
        <f t="shared" si="0"/>
        <v>0</v>
      </c>
      <c r="Y45" s="19">
        <f t="shared" si="1"/>
        <v>0</v>
      </c>
      <c r="Z45" s="19">
        <f t="shared" si="2"/>
        <v>0</v>
      </c>
      <c r="AA45" s="19">
        <f t="shared" si="3"/>
        <v>0</v>
      </c>
      <c r="AB45" s="19">
        <f t="shared" si="4"/>
        <v>0</v>
      </c>
      <c r="AC45" s="19">
        <f t="shared" si="5"/>
        <v>10</v>
      </c>
      <c r="AD45" s="19">
        <f t="shared" si="6"/>
        <v>10</v>
      </c>
      <c r="AE45" s="267"/>
    </row>
    <row r="46" spans="1:31" ht="24" x14ac:dyDescent="0.25">
      <c r="A46" s="238"/>
      <c r="B46" s="239"/>
      <c r="C46" s="237"/>
      <c r="D46" s="240"/>
      <c r="E46" s="237"/>
      <c r="F46" s="240"/>
      <c r="G46" s="47">
        <v>5</v>
      </c>
      <c r="H46" s="103" t="s">
        <v>232</v>
      </c>
      <c r="I46" s="243"/>
      <c r="J46" s="19"/>
      <c r="K46" s="19"/>
      <c r="L46" s="19"/>
      <c r="M46" s="19"/>
      <c r="N46" s="19"/>
      <c r="O46" s="19">
        <v>1</v>
      </c>
      <c r="P46" s="248"/>
      <c r="Q46" s="19">
        <v>0</v>
      </c>
      <c r="R46" s="114">
        <f>15*0.1</f>
        <v>1.5</v>
      </c>
      <c r="S46" s="114">
        <f>15*0.2</f>
        <v>3</v>
      </c>
      <c r="T46" s="114">
        <f>15*0.3</f>
        <v>4.5</v>
      </c>
      <c r="U46" s="114">
        <f>15*0.6</f>
        <v>9</v>
      </c>
      <c r="V46" s="114">
        <f>15*1</f>
        <v>15</v>
      </c>
      <c r="W46" s="17"/>
      <c r="X46" s="19">
        <f t="shared" si="0"/>
        <v>0</v>
      </c>
      <c r="Y46" s="19">
        <f t="shared" si="1"/>
        <v>0</v>
      </c>
      <c r="Z46" s="19">
        <f t="shared" si="2"/>
        <v>0</v>
      </c>
      <c r="AA46" s="19">
        <f t="shared" si="3"/>
        <v>0</v>
      </c>
      <c r="AB46" s="19">
        <f t="shared" si="4"/>
        <v>0</v>
      </c>
      <c r="AC46" s="19">
        <f t="shared" si="5"/>
        <v>15</v>
      </c>
      <c r="AD46" s="19">
        <f t="shared" si="6"/>
        <v>15</v>
      </c>
      <c r="AE46" s="267"/>
    </row>
    <row r="47" spans="1:31" ht="36" x14ac:dyDescent="0.25">
      <c r="A47" s="238"/>
      <c r="B47" s="239"/>
      <c r="C47" s="237"/>
      <c r="D47" s="240"/>
      <c r="E47" s="237"/>
      <c r="F47" s="240"/>
      <c r="G47" s="47">
        <v>6</v>
      </c>
      <c r="H47" s="103" t="s">
        <v>233</v>
      </c>
      <c r="I47" s="243"/>
      <c r="J47" s="19"/>
      <c r="K47" s="19"/>
      <c r="L47" s="19"/>
      <c r="M47" s="19"/>
      <c r="N47" s="19"/>
      <c r="O47" s="19">
        <v>1</v>
      </c>
      <c r="P47" s="248"/>
      <c r="Q47" s="19">
        <v>0</v>
      </c>
      <c r="R47" s="114">
        <f t="shared" ref="R47:R50" si="17">15*0.1</f>
        <v>1.5</v>
      </c>
      <c r="S47" s="114">
        <f t="shared" ref="S47:S50" si="18">15*0.2</f>
        <v>3</v>
      </c>
      <c r="T47" s="114">
        <f t="shared" ref="T47:T50" si="19">15*0.3</f>
        <v>4.5</v>
      </c>
      <c r="U47" s="114">
        <f t="shared" ref="U47:U50" si="20">15*0.6</f>
        <v>9</v>
      </c>
      <c r="V47" s="114">
        <f t="shared" ref="V47:V50" si="21">15*1</f>
        <v>15</v>
      </c>
      <c r="W47" s="17"/>
      <c r="X47" s="19">
        <f t="shared" si="0"/>
        <v>0</v>
      </c>
      <c r="Y47" s="19">
        <f t="shared" si="1"/>
        <v>0</v>
      </c>
      <c r="Z47" s="19">
        <f t="shared" si="2"/>
        <v>0</v>
      </c>
      <c r="AA47" s="19">
        <f t="shared" si="3"/>
        <v>0</v>
      </c>
      <c r="AB47" s="19">
        <f t="shared" si="4"/>
        <v>0</v>
      </c>
      <c r="AC47" s="19">
        <f t="shared" si="5"/>
        <v>15</v>
      </c>
      <c r="AD47" s="19">
        <f t="shared" si="6"/>
        <v>15</v>
      </c>
      <c r="AE47" s="267"/>
    </row>
    <row r="48" spans="1:31" ht="24" x14ac:dyDescent="0.25">
      <c r="A48" s="238"/>
      <c r="B48" s="239"/>
      <c r="C48" s="237"/>
      <c r="D48" s="240"/>
      <c r="E48" s="237"/>
      <c r="F48" s="240"/>
      <c r="G48" s="47">
        <v>7</v>
      </c>
      <c r="H48" s="103" t="s">
        <v>234</v>
      </c>
      <c r="I48" s="243"/>
      <c r="J48" s="19"/>
      <c r="K48" s="19"/>
      <c r="L48" s="19"/>
      <c r="M48" s="19"/>
      <c r="N48" s="19"/>
      <c r="O48" s="19">
        <v>1</v>
      </c>
      <c r="P48" s="248"/>
      <c r="Q48" s="19">
        <v>0</v>
      </c>
      <c r="R48" s="114">
        <f t="shared" si="17"/>
        <v>1.5</v>
      </c>
      <c r="S48" s="114">
        <f t="shared" si="18"/>
        <v>3</v>
      </c>
      <c r="T48" s="114">
        <f t="shared" si="19"/>
        <v>4.5</v>
      </c>
      <c r="U48" s="114">
        <f t="shared" si="20"/>
        <v>9</v>
      </c>
      <c r="V48" s="114">
        <f t="shared" si="21"/>
        <v>15</v>
      </c>
      <c r="W48" s="17"/>
      <c r="X48" s="19">
        <f t="shared" si="0"/>
        <v>0</v>
      </c>
      <c r="Y48" s="19">
        <f t="shared" si="1"/>
        <v>0</v>
      </c>
      <c r="Z48" s="19">
        <f t="shared" si="2"/>
        <v>0</v>
      </c>
      <c r="AA48" s="19">
        <f t="shared" si="3"/>
        <v>0</v>
      </c>
      <c r="AB48" s="19">
        <f t="shared" si="4"/>
        <v>0</v>
      </c>
      <c r="AC48" s="19">
        <f t="shared" si="5"/>
        <v>15</v>
      </c>
      <c r="AD48" s="19">
        <f t="shared" si="6"/>
        <v>15</v>
      </c>
      <c r="AE48" s="267"/>
    </row>
    <row r="49" spans="1:31" ht="24" x14ac:dyDescent="0.25">
      <c r="A49" s="238"/>
      <c r="B49" s="239"/>
      <c r="C49" s="264">
        <v>2.2000000000000002</v>
      </c>
      <c r="D49" s="242" t="s">
        <v>24</v>
      </c>
      <c r="E49" s="264" t="s">
        <v>50</v>
      </c>
      <c r="F49" s="242" t="s">
        <v>235</v>
      </c>
      <c r="G49" s="47">
        <v>8</v>
      </c>
      <c r="H49" s="103" t="s">
        <v>236</v>
      </c>
      <c r="I49" s="243"/>
      <c r="J49" s="19"/>
      <c r="K49" s="19"/>
      <c r="L49" s="19"/>
      <c r="M49" s="19"/>
      <c r="N49" s="19"/>
      <c r="O49" s="19">
        <v>1</v>
      </c>
      <c r="P49" s="248"/>
      <c r="Q49" s="19">
        <v>0</v>
      </c>
      <c r="R49" s="114">
        <f t="shared" si="17"/>
        <v>1.5</v>
      </c>
      <c r="S49" s="114">
        <f t="shared" si="18"/>
        <v>3</v>
      </c>
      <c r="T49" s="114">
        <f t="shared" si="19"/>
        <v>4.5</v>
      </c>
      <c r="U49" s="114">
        <f t="shared" si="20"/>
        <v>9</v>
      </c>
      <c r="V49" s="114">
        <f t="shared" si="21"/>
        <v>15</v>
      </c>
      <c r="W49" s="17"/>
      <c r="X49" s="19">
        <f t="shared" si="0"/>
        <v>0</v>
      </c>
      <c r="Y49" s="19">
        <f t="shared" si="1"/>
        <v>0</v>
      </c>
      <c r="Z49" s="19">
        <f t="shared" si="2"/>
        <v>0</v>
      </c>
      <c r="AA49" s="19">
        <f t="shared" si="3"/>
        <v>0</v>
      </c>
      <c r="AB49" s="19">
        <f t="shared" si="4"/>
        <v>0</v>
      </c>
      <c r="AC49" s="19">
        <f t="shared" si="5"/>
        <v>15</v>
      </c>
      <c r="AD49" s="19">
        <f t="shared" si="6"/>
        <v>15</v>
      </c>
      <c r="AE49" s="267"/>
    </row>
    <row r="50" spans="1:31" ht="48" x14ac:dyDescent="0.25">
      <c r="A50" s="238"/>
      <c r="B50" s="239"/>
      <c r="C50" s="265"/>
      <c r="D50" s="243"/>
      <c r="E50" s="265"/>
      <c r="F50" s="243"/>
      <c r="G50" s="47">
        <v>9</v>
      </c>
      <c r="H50" s="103" t="s">
        <v>237</v>
      </c>
      <c r="I50" s="243"/>
      <c r="J50" s="19"/>
      <c r="K50" s="19"/>
      <c r="L50" s="19"/>
      <c r="M50" s="19"/>
      <c r="N50" s="19"/>
      <c r="O50" s="19">
        <v>1</v>
      </c>
      <c r="P50" s="248"/>
      <c r="Q50" s="19">
        <v>0</v>
      </c>
      <c r="R50" s="114">
        <f t="shared" si="17"/>
        <v>1.5</v>
      </c>
      <c r="S50" s="114">
        <f t="shared" si="18"/>
        <v>3</v>
      </c>
      <c r="T50" s="114">
        <f t="shared" si="19"/>
        <v>4.5</v>
      </c>
      <c r="U50" s="114">
        <f t="shared" si="20"/>
        <v>9</v>
      </c>
      <c r="V50" s="114">
        <f t="shared" si="21"/>
        <v>15</v>
      </c>
      <c r="W50" s="17"/>
      <c r="X50" s="19">
        <f t="shared" si="0"/>
        <v>0</v>
      </c>
      <c r="Y50" s="19">
        <f t="shared" si="1"/>
        <v>0</v>
      </c>
      <c r="Z50" s="19">
        <f t="shared" si="2"/>
        <v>0</v>
      </c>
      <c r="AA50" s="19">
        <f t="shared" si="3"/>
        <v>0</v>
      </c>
      <c r="AB50" s="19">
        <f t="shared" si="4"/>
        <v>0</v>
      </c>
      <c r="AC50" s="19">
        <f t="shared" si="5"/>
        <v>15</v>
      </c>
      <c r="AD50" s="19">
        <f t="shared" si="6"/>
        <v>15</v>
      </c>
      <c r="AE50" s="267"/>
    </row>
    <row r="51" spans="1:31" ht="33.75" x14ac:dyDescent="0.25">
      <c r="A51" s="238"/>
      <c r="B51" s="239"/>
      <c r="C51" s="265"/>
      <c r="D51" s="243"/>
      <c r="E51" s="265"/>
      <c r="F51" s="243"/>
      <c r="G51" s="47">
        <v>10</v>
      </c>
      <c r="H51" s="22" t="s">
        <v>238</v>
      </c>
      <c r="I51" s="243"/>
      <c r="J51" s="19"/>
      <c r="K51" s="19"/>
      <c r="L51" s="19"/>
      <c r="M51" s="19"/>
      <c r="N51" s="19"/>
      <c r="O51" s="19">
        <v>1</v>
      </c>
      <c r="P51" s="248"/>
      <c r="Q51" s="19">
        <v>0</v>
      </c>
      <c r="R51" s="114">
        <f t="shared" ref="R51:R52" si="22">10*0.1</f>
        <v>1</v>
      </c>
      <c r="S51" s="114">
        <f t="shared" ref="S51:S52" si="23">10*0.2</f>
        <v>2</v>
      </c>
      <c r="T51" s="114">
        <f t="shared" ref="T51:T52" si="24">10*0.3</f>
        <v>3</v>
      </c>
      <c r="U51" s="114">
        <f t="shared" ref="U51:U52" si="25">10*0.6</f>
        <v>6</v>
      </c>
      <c r="V51" s="114">
        <f t="shared" ref="V51:V52" si="26">10*1</f>
        <v>10</v>
      </c>
      <c r="W51" s="17"/>
      <c r="X51" s="19">
        <f t="shared" si="0"/>
        <v>0</v>
      </c>
      <c r="Y51" s="19">
        <f t="shared" si="1"/>
        <v>0</v>
      </c>
      <c r="Z51" s="19">
        <f t="shared" si="2"/>
        <v>0</v>
      </c>
      <c r="AA51" s="19">
        <f t="shared" si="3"/>
        <v>0</v>
      </c>
      <c r="AB51" s="19">
        <f t="shared" si="4"/>
        <v>0</v>
      </c>
      <c r="AC51" s="19">
        <f t="shared" si="5"/>
        <v>10</v>
      </c>
      <c r="AD51" s="19">
        <f t="shared" si="6"/>
        <v>10</v>
      </c>
      <c r="AE51" s="267"/>
    </row>
    <row r="52" spans="1:31" ht="36" x14ac:dyDescent="0.25">
      <c r="A52" s="238"/>
      <c r="B52" s="239"/>
      <c r="C52" s="265"/>
      <c r="D52" s="243"/>
      <c r="E52" s="265"/>
      <c r="F52" s="243"/>
      <c r="G52" s="47">
        <v>11</v>
      </c>
      <c r="H52" s="103" t="s">
        <v>526</v>
      </c>
      <c r="I52" s="266"/>
      <c r="J52" s="19"/>
      <c r="K52" s="19"/>
      <c r="L52" s="19"/>
      <c r="M52" s="19"/>
      <c r="N52" s="19"/>
      <c r="O52" s="19">
        <v>1</v>
      </c>
      <c r="P52" s="248"/>
      <c r="Q52" s="19">
        <v>0</v>
      </c>
      <c r="R52" s="114">
        <f t="shared" si="22"/>
        <v>1</v>
      </c>
      <c r="S52" s="114">
        <f t="shared" si="23"/>
        <v>2</v>
      </c>
      <c r="T52" s="114">
        <f t="shared" si="24"/>
        <v>3</v>
      </c>
      <c r="U52" s="114">
        <f t="shared" si="25"/>
        <v>6</v>
      </c>
      <c r="V52" s="114">
        <f t="shared" si="26"/>
        <v>10</v>
      </c>
      <c r="W52" s="17"/>
      <c r="X52" s="19">
        <f t="shared" si="0"/>
        <v>0</v>
      </c>
      <c r="Y52" s="19">
        <f t="shared" si="1"/>
        <v>0</v>
      </c>
      <c r="Z52" s="19">
        <f t="shared" si="2"/>
        <v>0</v>
      </c>
      <c r="AA52" s="19">
        <f t="shared" si="3"/>
        <v>0</v>
      </c>
      <c r="AB52" s="19">
        <f t="shared" si="4"/>
        <v>0</v>
      </c>
      <c r="AC52" s="19">
        <f t="shared" si="5"/>
        <v>10</v>
      </c>
      <c r="AD52" s="19">
        <f t="shared" si="6"/>
        <v>10</v>
      </c>
      <c r="AE52" s="267"/>
    </row>
    <row r="53" spans="1:31" ht="24" x14ac:dyDescent="0.25">
      <c r="A53" s="238"/>
      <c r="B53" s="239"/>
      <c r="C53" s="268"/>
      <c r="D53" s="266"/>
      <c r="E53" s="268"/>
      <c r="F53" s="266"/>
      <c r="G53" s="69"/>
      <c r="H53" s="103" t="s">
        <v>511</v>
      </c>
      <c r="I53" s="68"/>
      <c r="J53" s="19"/>
      <c r="K53" s="19"/>
      <c r="L53" s="19"/>
      <c r="M53" s="19"/>
      <c r="N53" s="19"/>
      <c r="O53" s="19">
        <v>1</v>
      </c>
      <c r="P53" s="71"/>
      <c r="Q53" s="19">
        <v>0</v>
      </c>
      <c r="R53" s="114">
        <f t="shared" ref="R53:R54" si="27">5*0.1</f>
        <v>0.5</v>
      </c>
      <c r="S53" s="114">
        <f t="shared" ref="S53:S54" si="28">5*0.2</f>
        <v>1</v>
      </c>
      <c r="T53" s="114">
        <f t="shared" ref="T53:T54" si="29">5*0.3</f>
        <v>1.5</v>
      </c>
      <c r="U53" s="114">
        <f t="shared" ref="U53:U54" si="30">5*0.6</f>
        <v>3</v>
      </c>
      <c r="V53" s="114">
        <f t="shared" ref="V53:V54" si="31">5*1</f>
        <v>5</v>
      </c>
      <c r="W53" s="17"/>
      <c r="X53" s="19">
        <f t="shared" si="0"/>
        <v>0</v>
      </c>
      <c r="Y53" s="19">
        <f t="shared" si="1"/>
        <v>0</v>
      </c>
      <c r="Z53" s="19">
        <f t="shared" si="2"/>
        <v>0</v>
      </c>
      <c r="AA53" s="19">
        <f t="shared" si="3"/>
        <v>0</v>
      </c>
      <c r="AB53" s="19">
        <f t="shared" si="4"/>
        <v>0</v>
      </c>
      <c r="AC53" s="19">
        <f t="shared" si="5"/>
        <v>5</v>
      </c>
      <c r="AD53" s="19">
        <f t="shared" si="6"/>
        <v>5</v>
      </c>
      <c r="AE53" s="267"/>
    </row>
    <row r="54" spans="1:31" ht="96" x14ac:dyDescent="0.25">
      <c r="A54" s="238"/>
      <c r="B54" s="239"/>
      <c r="C54" s="21">
        <v>2.2999999999999998</v>
      </c>
      <c r="D54" s="46" t="s">
        <v>25</v>
      </c>
      <c r="E54" s="21" t="s">
        <v>51</v>
      </c>
      <c r="F54" s="45" t="s">
        <v>239</v>
      </c>
      <c r="G54" s="47">
        <v>12</v>
      </c>
      <c r="H54" s="103" t="s">
        <v>240</v>
      </c>
      <c r="I54" s="46" t="s">
        <v>396</v>
      </c>
      <c r="J54" s="19"/>
      <c r="K54" s="19"/>
      <c r="L54" s="19"/>
      <c r="M54" s="19"/>
      <c r="N54" s="19"/>
      <c r="O54" s="19">
        <v>1</v>
      </c>
      <c r="P54" s="248"/>
      <c r="Q54" s="19">
        <v>0</v>
      </c>
      <c r="R54" s="114">
        <f t="shared" si="27"/>
        <v>0.5</v>
      </c>
      <c r="S54" s="114">
        <f t="shared" si="28"/>
        <v>1</v>
      </c>
      <c r="T54" s="114">
        <f t="shared" si="29"/>
        <v>1.5</v>
      </c>
      <c r="U54" s="114">
        <f t="shared" si="30"/>
        <v>3</v>
      </c>
      <c r="V54" s="114">
        <f t="shared" si="31"/>
        <v>5</v>
      </c>
      <c r="W54" s="17"/>
      <c r="X54" s="19">
        <f t="shared" si="0"/>
        <v>0</v>
      </c>
      <c r="Y54" s="19">
        <f t="shared" si="1"/>
        <v>0</v>
      </c>
      <c r="Z54" s="19">
        <f t="shared" si="2"/>
        <v>0</v>
      </c>
      <c r="AA54" s="19">
        <f t="shared" si="3"/>
        <v>0</v>
      </c>
      <c r="AB54" s="19">
        <f t="shared" si="4"/>
        <v>0</v>
      </c>
      <c r="AC54" s="19">
        <f t="shared" si="5"/>
        <v>5</v>
      </c>
      <c r="AD54" s="19">
        <f t="shared" si="6"/>
        <v>5</v>
      </c>
      <c r="AE54" s="267"/>
    </row>
    <row r="55" spans="1:31" ht="24" x14ac:dyDescent="0.25">
      <c r="A55" s="238"/>
      <c r="B55" s="239"/>
      <c r="C55" s="237">
        <v>2.4</v>
      </c>
      <c r="D55" s="240" t="s">
        <v>26</v>
      </c>
      <c r="E55" s="237" t="s">
        <v>52</v>
      </c>
      <c r="F55" s="244" t="s">
        <v>241</v>
      </c>
      <c r="G55" s="47">
        <v>13</v>
      </c>
      <c r="H55" s="103" t="s">
        <v>527</v>
      </c>
      <c r="I55" s="242" t="s">
        <v>397</v>
      </c>
      <c r="J55" s="19"/>
      <c r="K55" s="19"/>
      <c r="L55" s="19"/>
      <c r="M55" s="19"/>
      <c r="N55" s="19"/>
      <c r="O55" s="19">
        <v>1</v>
      </c>
      <c r="P55" s="248"/>
      <c r="Q55" s="19">
        <v>0</v>
      </c>
      <c r="R55" s="104">
        <f>20*0.1</f>
        <v>2</v>
      </c>
      <c r="S55" s="158">
        <f>20*0.2</f>
        <v>4</v>
      </c>
      <c r="T55" s="158">
        <f>20*0.3</f>
        <v>6</v>
      </c>
      <c r="U55" s="158">
        <f>20*0.6</f>
        <v>12</v>
      </c>
      <c r="V55" s="158">
        <f>20*1</f>
        <v>20</v>
      </c>
      <c r="W55" s="17"/>
      <c r="X55" s="19">
        <f t="shared" si="0"/>
        <v>0</v>
      </c>
      <c r="Y55" s="19">
        <f t="shared" si="1"/>
        <v>0</v>
      </c>
      <c r="Z55" s="19">
        <f t="shared" si="2"/>
        <v>0</v>
      </c>
      <c r="AA55" s="19">
        <f t="shared" si="3"/>
        <v>0</v>
      </c>
      <c r="AB55" s="19">
        <f t="shared" si="4"/>
        <v>0</v>
      </c>
      <c r="AC55" s="19">
        <f t="shared" si="5"/>
        <v>20</v>
      </c>
      <c r="AD55" s="19">
        <f t="shared" si="6"/>
        <v>20</v>
      </c>
      <c r="AE55" s="267"/>
    </row>
    <row r="56" spans="1:31" ht="39.75" x14ac:dyDescent="0.25">
      <c r="A56" s="238"/>
      <c r="B56" s="239"/>
      <c r="C56" s="237"/>
      <c r="D56" s="240"/>
      <c r="E56" s="237"/>
      <c r="F56" s="244"/>
      <c r="G56" s="47">
        <v>14</v>
      </c>
      <c r="H56" s="103" t="s">
        <v>534</v>
      </c>
      <c r="I56" s="266"/>
      <c r="J56" s="19"/>
      <c r="K56" s="19"/>
      <c r="L56" s="19"/>
      <c r="M56" s="19"/>
      <c r="N56" s="19"/>
      <c r="O56" s="19">
        <v>1</v>
      </c>
      <c r="P56" s="248"/>
      <c r="Q56" s="19">
        <v>0</v>
      </c>
      <c r="R56" s="114">
        <f>10*0.1</f>
        <v>1</v>
      </c>
      <c r="S56" s="114">
        <f>10*0.2</f>
        <v>2</v>
      </c>
      <c r="T56" s="114">
        <f>10*0.3</f>
        <v>3</v>
      </c>
      <c r="U56" s="114">
        <f>10*0.6</f>
        <v>6</v>
      </c>
      <c r="V56" s="114">
        <f>10*1</f>
        <v>10</v>
      </c>
      <c r="W56" s="17"/>
      <c r="X56" s="19">
        <f t="shared" si="0"/>
        <v>0</v>
      </c>
      <c r="Y56" s="19">
        <f t="shared" si="1"/>
        <v>0</v>
      </c>
      <c r="Z56" s="19">
        <f t="shared" si="2"/>
        <v>0</v>
      </c>
      <c r="AA56" s="19">
        <f t="shared" si="3"/>
        <v>0</v>
      </c>
      <c r="AB56" s="19">
        <f t="shared" si="4"/>
        <v>0</v>
      </c>
      <c r="AC56" s="19">
        <f t="shared" si="5"/>
        <v>10</v>
      </c>
      <c r="AD56" s="19">
        <f t="shared" si="6"/>
        <v>10</v>
      </c>
      <c r="AE56" s="267"/>
    </row>
    <row r="57" spans="1:31" ht="33.75" x14ac:dyDescent="0.25">
      <c r="A57" s="238">
        <v>3</v>
      </c>
      <c r="B57" s="239" t="s">
        <v>242</v>
      </c>
      <c r="C57" s="21">
        <v>3.1</v>
      </c>
      <c r="D57" s="46" t="s">
        <v>27</v>
      </c>
      <c r="E57" s="21"/>
      <c r="F57" s="45" t="s">
        <v>243</v>
      </c>
      <c r="G57" s="47">
        <v>1</v>
      </c>
      <c r="H57" s="103" t="s">
        <v>243</v>
      </c>
      <c r="I57" s="46" t="s">
        <v>398</v>
      </c>
      <c r="J57" s="19"/>
      <c r="K57" s="19"/>
      <c r="L57" s="19"/>
      <c r="M57" s="19"/>
      <c r="N57" s="19"/>
      <c r="O57" s="19">
        <v>1</v>
      </c>
      <c r="P57" s="248"/>
      <c r="Q57" s="19">
        <v>0</v>
      </c>
      <c r="R57" s="114">
        <f>5*0.1</f>
        <v>0.5</v>
      </c>
      <c r="S57" s="114">
        <f>5*0.2</f>
        <v>1</v>
      </c>
      <c r="T57" s="114">
        <f>5*0.3</f>
        <v>1.5</v>
      </c>
      <c r="U57" s="114">
        <f>5*0.6</f>
        <v>3</v>
      </c>
      <c r="V57" s="114">
        <f>5*1</f>
        <v>5</v>
      </c>
      <c r="W57" s="17"/>
      <c r="X57" s="19">
        <f t="shared" si="0"/>
        <v>0</v>
      </c>
      <c r="Y57" s="19">
        <f t="shared" si="1"/>
        <v>0</v>
      </c>
      <c r="Z57" s="19">
        <f t="shared" si="2"/>
        <v>0</v>
      </c>
      <c r="AA57" s="19">
        <f t="shared" si="3"/>
        <v>0</v>
      </c>
      <c r="AB57" s="19">
        <f t="shared" si="4"/>
        <v>0</v>
      </c>
      <c r="AC57" s="19">
        <f t="shared" si="5"/>
        <v>5</v>
      </c>
      <c r="AD57" s="19">
        <f t="shared" si="6"/>
        <v>5</v>
      </c>
      <c r="AE57" s="267">
        <f>SUM(AD57:AD65)</f>
        <v>105</v>
      </c>
    </row>
    <row r="58" spans="1:31" ht="48" x14ac:dyDescent="0.25">
      <c r="A58" s="238"/>
      <c r="B58" s="239"/>
      <c r="C58" s="21"/>
      <c r="D58" s="46" t="s">
        <v>28</v>
      </c>
      <c r="E58" s="53"/>
      <c r="F58" s="45" t="s">
        <v>244</v>
      </c>
      <c r="G58" s="53">
        <v>2</v>
      </c>
      <c r="H58" s="103" t="s">
        <v>245</v>
      </c>
      <c r="I58" s="46" t="s">
        <v>399</v>
      </c>
      <c r="J58" s="19"/>
      <c r="K58" s="19"/>
      <c r="L58" s="19"/>
      <c r="M58" s="19"/>
      <c r="N58" s="19"/>
      <c r="O58" s="19">
        <v>1</v>
      </c>
      <c r="P58" s="248"/>
      <c r="Q58" s="19">
        <v>0</v>
      </c>
      <c r="R58" s="114">
        <v>1</v>
      </c>
      <c r="S58" s="114">
        <v>3</v>
      </c>
      <c r="T58" s="114">
        <v>5</v>
      </c>
      <c r="U58" s="114">
        <v>10</v>
      </c>
      <c r="V58" s="114">
        <v>15</v>
      </c>
      <c r="W58" s="17"/>
      <c r="X58" s="19">
        <f t="shared" si="0"/>
        <v>0</v>
      </c>
      <c r="Y58" s="19">
        <f t="shared" si="1"/>
        <v>0</v>
      </c>
      <c r="Z58" s="19">
        <f t="shared" si="2"/>
        <v>0</v>
      </c>
      <c r="AA58" s="19">
        <f t="shared" si="3"/>
        <v>0</v>
      </c>
      <c r="AB58" s="19">
        <f t="shared" si="4"/>
        <v>0</v>
      </c>
      <c r="AC58" s="19">
        <f t="shared" si="5"/>
        <v>15</v>
      </c>
      <c r="AD58" s="19">
        <f t="shared" si="6"/>
        <v>15</v>
      </c>
      <c r="AE58" s="267"/>
    </row>
    <row r="59" spans="1:31" ht="36" x14ac:dyDescent="0.25">
      <c r="A59" s="238"/>
      <c r="B59" s="239"/>
      <c r="C59" s="21"/>
      <c r="D59" s="46" t="s">
        <v>246</v>
      </c>
      <c r="E59" s="21"/>
      <c r="F59" s="46" t="s">
        <v>247</v>
      </c>
      <c r="G59" s="47">
        <v>3</v>
      </c>
      <c r="H59" s="103" t="s">
        <v>248</v>
      </c>
      <c r="I59" s="46" t="s">
        <v>399</v>
      </c>
      <c r="J59" s="19"/>
      <c r="K59" s="19"/>
      <c r="L59" s="19"/>
      <c r="M59" s="19"/>
      <c r="N59" s="19"/>
      <c r="O59" s="19">
        <v>1</v>
      </c>
      <c r="P59" s="248"/>
      <c r="Q59" s="19">
        <v>0</v>
      </c>
      <c r="R59" s="114">
        <f t="shared" ref="R59:R61" si="32">15*0.1</f>
        <v>1.5</v>
      </c>
      <c r="S59" s="114">
        <f t="shared" ref="S59:S61" si="33">15*0.2</f>
        <v>3</v>
      </c>
      <c r="T59" s="114">
        <f t="shared" ref="T59:T61" si="34">15*0.3</f>
        <v>4.5</v>
      </c>
      <c r="U59" s="114">
        <f t="shared" ref="U59:U61" si="35">15*0.6</f>
        <v>9</v>
      </c>
      <c r="V59" s="114">
        <f t="shared" ref="V59:V61" si="36">15*1</f>
        <v>15</v>
      </c>
      <c r="W59" s="17"/>
      <c r="X59" s="19">
        <f t="shared" si="0"/>
        <v>0</v>
      </c>
      <c r="Y59" s="19">
        <f t="shared" si="1"/>
        <v>0</v>
      </c>
      <c r="Z59" s="19">
        <f t="shared" si="2"/>
        <v>0</v>
      </c>
      <c r="AA59" s="19">
        <f t="shared" si="3"/>
        <v>0</v>
      </c>
      <c r="AB59" s="19">
        <f t="shared" si="4"/>
        <v>0</v>
      </c>
      <c r="AC59" s="19">
        <f t="shared" si="5"/>
        <v>15</v>
      </c>
      <c r="AD59" s="19">
        <f t="shared" si="6"/>
        <v>15</v>
      </c>
      <c r="AE59" s="267"/>
    </row>
    <row r="60" spans="1:31" ht="60" x14ac:dyDescent="0.25">
      <c r="A60" s="238"/>
      <c r="B60" s="239"/>
      <c r="C60" s="21"/>
      <c r="D60" s="46" t="s">
        <v>29</v>
      </c>
      <c r="E60" s="21"/>
      <c r="F60" s="46" t="s">
        <v>249</v>
      </c>
      <c r="G60" s="47">
        <v>4</v>
      </c>
      <c r="H60" s="103" t="s">
        <v>250</v>
      </c>
      <c r="I60" s="46" t="s">
        <v>400</v>
      </c>
      <c r="J60" s="19"/>
      <c r="K60" s="19"/>
      <c r="L60" s="19"/>
      <c r="M60" s="19"/>
      <c r="N60" s="19"/>
      <c r="O60" s="19">
        <v>1</v>
      </c>
      <c r="P60" s="248"/>
      <c r="Q60" s="19">
        <v>0</v>
      </c>
      <c r="R60" s="114">
        <f t="shared" si="32"/>
        <v>1.5</v>
      </c>
      <c r="S60" s="114">
        <f t="shared" si="33"/>
        <v>3</v>
      </c>
      <c r="T60" s="114">
        <f t="shared" si="34"/>
        <v>4.5</v>
      </c>
      <c r="U60" s="114">
        <f t="shared" si="35"/>
        <v>9</v>
      </c>
      <c r="V60" s="114">
        <f t="shared" si="36"/>
        <v>15</v>
      </c>
      <c r="W60" s="17"/>
      <c r="X60" s="19">
        <f t="shared" si="0"/>
        <v>0</v>
      </c>
      <c r="Y60" s="19">
        <f t="shared" si="1"/>
        <v>0</v>
      </c>
      <c r="Z60" s="19">
        <f t="shared" si="2"/>
        <v>0</v>
      </c>
      <c r="AA60" s="19">
        <f t="shared" si="3"/>
        <v>0</v>
      </c>
      <c r="AB60" s="19">
        <f t="shared" si="4"/>
        <v>0</v>
      </c>
      <c r="AC60" s="19">
        <f t="shared" si="5"/>
        <v>15</v>
      </c>
      <c r="AD60" s="19">
        <f t="shared" si="6"/>
        <v>15</v>
      </c>
      <c r="AE60" s="267"/>
    </row>
    <row r="61" spans="1:31" ht="60" x14ac:dyDescent="0.25">
      <c r="A61" s="238"/>
      <c r="B61" s="239"/>
      <c r="C61" s="237"/>
      <c r="D61" s="240" t="s">
        <v>30</v>
      </c>
      <c r="E61" s="237"/>
      <c r="F61" s="240" t="s">
        <v>251</v>
      </c>
      <c r="G61" s="47">
        <v>5</v>
      </c>
      <c r="H61" s="114" t="s">
        <v>252</v>
      </c>
      <c r="I61" s="46" t="s">
        <v>401</v>
      </c>
      <c r="J61" s="19"/>
      <c r="K61" s="19"/>
      <c r="L61" s="19"/>
      <c r="M61" s="19"/>
      <c r="N61" s="19"/>
      <c r="O61" s="19">
        <v>1</v>
      </c>
      <c r="P61" s="248"/>
      <c r="Q61" s="19">
        <v>0</v>
      </c>
      <c r="R61" s="114">
        <f t="shared" si="32"/>
        <v>1.5</v>
      </c>
      <c r="S61" s="114">
        <f t="shared" si="33"/>
        <v>3</v>
      </c>
      <c r="T61" s="114">
        <f t="shared" si="34"/>
        <v>4.5</v>
      </c>
      <c r="U61" s="114">
        <f t="shared" si="35"/>
        <v>9</v>
      </c>
      <c r="V61" s="114">
        <f t="shared" si="36"/>
        <v>15</v>
      </c>
      <c r="W61" s="17"/>
      <c r="X61" s="19">
        <f t="shared" si="0"/>
        <v>0</v>
      </c>
      <c r="Y61" s="19">
        <f t="shared" si="1"/>
        <v>0</v>
      </c>
      <c r="Z61" s="19">
        <f t="shared" si="2"/>
        <v>0</v>
      </c>
      <c r="AA61" s="19">
        <f t="shared" si="3"/>
        <v>0</v>
      </c>
      <c r="AB61" s="19">
        <f t="shared" si="4"/>
        <v>0</v>
      </c>
      <c r="AC61" s="19">
        <f t="shared" si="5"/>
        <v>15</v>
      </c>
      <c r="AD61" s="19">
        <f t="shared" si="6"/>
        <v>15</v>
      </c>
      <c r="AE61" s="267"/>
    </row>
    <row r="62" spans="1:31" ht="36" x14ac:dyDescent="0.25">
      <c r="A62" s="238"/>
      <c r="B62" s="239"/>
      <c r="C62" s="237"/>
      <c r="D62" s="240"/>
      <c r="E62" s="237"/>
      <c r="F62" s="240"/>
      <c r="G62" s="47">
        <v>6</v>
      </c>
      <c r="H62" s="103" t="s">
        <v>253</v>
      </c>
      <c r="I62" s="242" t="s">
        <v>402</v>
      </c>
      <c r="J62" s="19"/>
      <c r="K62" s="19"/>
      <c r="L62" s="19"/>
      <c r="M62" s="19"/>
      <c r="N62" s="19"/>
      <c r="O62" s="19">
        <v>1</v>
      </c>
      <c r="P62" s="248"/>
      <c r="Q62" s="19">
        <v>0</v>
      </c>
      <c r="R62" s="114">
        <v>1</v>
      </c>
      <c r="S62" s="114">
        <v>3</v>
      </c>
      <c r="T62" s="114">
        <v>5</v>
      </c>
      <c r="U62" s="114">
        <v>7</v>
      </c>
      <c r="V62" s="114">
        <v>10</v>
      </c>
      <c r="W62" s="17"/>
      <c r="X62" s="19">
        <f t="shared" si="0"/>
        <v>0</v>
      </c>
      <c r="Y62" s="19">
        <f t="shared" si="1"/>
        <v>0</v>
      </c>
      <c r="Z62" s="19">
        <f t="shared" si="2"/>
        <v>0</v>
      </c>
      <c r="AA62" s="19">
        <f t="shared" si="3"/>
        <v>0</v>
      </c>
      <c r="AB62" s="19">
        <f t="shared" si="4"/>
        <v>0</v>
      </c>
      <c r="AC62" s="19">
        <f t="shared" si="5"/>
        <v>10</v>
      </c>
      <c r="AD62" s="19">
        <f t="shared" si="6"/>
        <v>10</v>
      </c>
      <c r="AE62" s="267"/>
    </row>
    <row r="63" spans="1:31" ht="72" x14ac:dyDescent="0.25">
      <c r="A63" s="238"/>
      <c r="B63" s="239"/>
      <c r="C63" s="237"/>
      <c r="D63" s="240"/>
      <c r="E63" s="237"/>
      <c r="F63" s="240"/>
      <c r="G63" s="47">
        <v>7</v>
      </c>
      <c r="H63" s="103" t="s">
        <v>254</v>
      </c>
      <c r="I63" s="243"/>
      <c r="J63" s="19"/>
      <c r="K63" s="19"/>
      <c r="L63" s="19"/>
      <c r="M63" s="19"/>
      <c r="N63" s="19"/>
      <c r="O63" s="19">
        <v>1</v>
      </c>
      <c r="P63" s="248"/>
      <c r="Q63" s="19">
        <v>0</v>
      </c>
      <c r="R63" s="114">
        <f>10*0.1</f>
        <v>1</v>
      </c>
      <c r="S63" s="114">
        <f>10*0.2</f>
        <v>2</v>
      </c>
      <c r="T63" s="114">
        <f>10*0.3</f>
        <v>3</v>
      </c>
      <c r="U63" s="114">
        <f>10*0.6</f>
        <v>6</v>
      </c>
      <c r="V63" s="114">
        <f>10*1</f>
        <v>10</v>
      </c>
      <c r="W63" s="17"/>
      <c r="X63" s="19">
        <f t="shared" si="0"/>
        <v>0</v>
      </c>
      <c r="Y63" s="19">
        <f t="shared" si="1"/>
        <v>0</v>
      </c>
      <c r="Z63" s="19">
        <f t="shared" si="2"/>
        <v>0</v>
      </c>
      <c r="AA63" s="19">
        <f t="shared" si="3"/>
        <v>0</v>
      </c>
      <c r="AB63" s="19">
        <f t="shared" si="4"/>
        <v>0</v>
      </c>
      <c r="AC63" s="19">
        <f t="shared" si="5"/>
        <v>10</v>
      </c>
      <c r="AD63" s="19">
        <f t="shared" si="6"/>
        <v>10</v>
      </c>
      <c r="AE63" s="267"/>
    </row>
    <row r="64" spans="1:31" ht="24" x14ac:dyDescent="0.25">
      <c r="A64" s="238"/>
      <c r="B64" s="239"/>
      <c r="C64" s="237"/>
      <c r="D64" s="240"/>
      <c r="E64" s="237"/>
      <c r="F64" s="240"/>
      <c r="G64" s="47">
        <v>8</v>
      </c>
      <c r="H64" s="103" t="s">
        <v>255</v>
      </c>
      <c r="I64" s="243"/>
      <c r="J64" s="19"/>
      <c r="K64" s="19"/>
      <c r="L64" s="19"/>
      <c r="M64" s="19"/>
      <c r="N64" s="19"/>
      <c r="O64" s="19">
        <v>1</v>
      </c>
      <c r="P64" s="248"/>
      <c r="Q64" s="19">
        <v>0</v>
      </c>
      <c r="R64" s="114">
        <f t="shared" ref="R64" si="37">5*0.1</f>
        <v>0.5</v>
      </c>
      <c r="S64" s="114">
        <f t="shared" ref="S64" si="38">5*0.2</f>
        <v>1</v>
      </c>
      <c r="T64" s="114">
        <f t="shared" ref="T64" si="39">5*0.3</f>
        <v>1.5</v>
      </c>
      <c r="U64" s="114">
        <f t="shared" ref="U64" si="40">5*0.6</f>
        <v>3</v>
      </c>
      <c r="V64" s="114">
        <f t="shared" ref="V64" si="41">5*1</f>
        <v>5</v>
      </c>
      <c r="W64" s="17"/>
      <c r="X64" s="19">
        <f t="shared" si="0"/>
        <v>0</v>
      </c>
      <c r="Y64" s="19">
        <f t="shared" si="1"/>
        <v>0</v>
      </c>
      <c r="Z64" s="19">
        <f t="shared" si="2"/>
        <v>0</v>
      </c>
      <c r="AA64" s="19">
        <f t="shared" si="3"/>
        <v>0</v>
      </c>
      <c r="AB64" s="19">
        <f t="shared" si="4"/>
        <v>0</v>
      </c>
      <c r="AC64" s="19">
        <f t="shared" si="5"/>
        <v>5</v>
      </c>
      <c r="AD64" s="19">
        <f t="shared" si="6"/>
        <v>5</v>
      </c>
      <c r="AE64" s="267"/>
    </row>
    <row r="65" spans="1:31" ht="24" x14ac:dyDescent="0.25">
      <c r="A65" s="238"/>
      <c r="B65" s="239"/>
      <c r="C65" s="237"/>
      <c r="D65" s="240"/>
      <c r="E65" s="237"/>
      <c r="F65" s="240"/>
      <c r="G65" s="47">
        <v>9</v>
      </c>
      <c r="H65" s="103" t="s">
        <v>256</v>
      </c>
      <c r="I65" s="266"/>
      <c r="J65" s="19"/>
      <c r="K65" s="19"/>
      <c r="L65" s="19"/>
      <c r="M65" s="19"/>
      <c r="N65" s="19"/>
      <c r="O65" s="19">
        <v>1</v>
      </c>
      <c r="P65" s="248"/>
      <c r="Q65" s="19">
        <v>0</v>
      </c>
      <c r="R65" s="114">
        <f t="shared" ref="R65:R66" si="42">15*0.1</f>
        <v>1.5</v>
      </c>
      <c r="S65" s="114">
        <f t="shared" ref="S65:S66" si="43">15*0.2</f>
        <v>3</v>
      </c>
      <c r="T65" s="114">
        <f t="shared" ref="T65:T66" si="44">15*0.3</f>
        <v>4.5</v>
      </c>
      <c r="U65" s="114">
        <f t="shared" ref="U65:U66" si="45">15*0.6</f>
        <v>9</v>
      </c>
      <c r="V65" s="114">
        <f t="shared" ref="V65:V66" si="46">15*1</f>
        <v>15</v>
      </c>
      <c r="W65" s="17"/>
      <c r="X65" s="19">
        <f t="shared" si="0"/>
        <v>0</v>
      </c>
      <c r="Y65" s="19">
        <f t="shared" si="1"/>
        <v>0</v>
      </c>
      <c r="Z65" s="19">
        <f t="shared" si="2"/>
        <v>0</v>
      </c>
      <c r="AA65" s="19">
        <f t="shared" si="3"/>
        <v>0</v>
      </c>
      <c r="AB65" s="19">
        <f t="shared" si="4"/>
        <v>0</v>
      </c>
      <c r="AC65" s="19">
        <f t="shared" si="5"/>
        <v>15</v>
      </c>
      <c r="AD65" s="19">
        <f t="shared" si="6"/>
        <v>15</v>
      </c>
      <c r="AE65" s="267"/>
    </row>
    <row r="66" spans="1:31" ht="108.75" x14ac:dyDescent="0.25">
      <c r="A66" s="60">
        <v>4</v>
      </c>
      <c r="B66" s="56" t="s">
        <v>257</v>
      </c>
      <c r="C66" s="21"/>
      <c r="D66" s="51" t="s">
        <v>31</v>
      </c>
      <c r="E66" s="21"/>
      <c r="F66" s="52" t="s">
        <v>258</v>
      </c>
      <c r="G66" s="47">
        <v>1</v>
      </c>
      <c r="H66" s="103" t="s">
        <v>259</v>
      </c>
      <c r="I66" s="46" t="s">
        <v>403</v>
      </c>
      <c r="J66" s="19"/>
      <c r="K66" s="19"/>
      <c r="L66" s="19"/>
      <c r="M66" s="19"/>
      <c r="N66" s="19"/>
      <c r="O66" s="19">
        <v>1</v>
      </c>
      <c r="P66" s="248"/>
      <c r="Q66" s="19">
        <v>0</v>
      </c>
      <c r="R66" s="114">
        <f t="shared" si="42"/>
        <v>1.5</v>
      </c>
      <c r="S66" s="114">
        <f t="shared" si="43"/>
        <v>3</v>
      </c>
      <c r="T66" s="114">
        <f t="shared" si="44"/>
        <v>4.5</v>
      </c>
      <c r="U66" s="114">
        <f t="shared" si="45"/>
        <v>9</v>
      </c>
      <c r="V66" s="114">
        <f t="shared" si="46"/>
        <v>15</v>
      </c>
      <c r="W66" s="17"/>
      <c r="X66" s="19">
        <f t="shared" si="0"/>
        <v>0</v>
      </c>
      <c r="Y66" s="19">
        <f t="shared" si="1"/>
        <v>0</v>
      </c>
      <c r="Z66" s="19">
        <f t="shared" si="2"/>
        <v>0</v>
      </c>
      <c r="AA66" s="19">
        <f t="shared" si="3"/>
        <v>0</v>
      </c>
      <c r="AB66" s="19">
        <f t="shared" si="4"/>
        <v>0</v>
      </c>
      <c r="AC66" s="19">
        <f t="shared" si="5"/>
        <v>15</v>
      </c>
      <c r="AD66" s="19">
        <f>X66+Y66+Z66+AA66+AB66+AC66</f>
        <v>15</v>
      </c>
      <c r="AE66" s="54">
        <f>SUM(AD66)</f>
        <v>15</v>
      </c>
    </row>
    <row r="67" spans="1:31" ht="24" x14ac:dyDescent="0.25">
      <c r="A67" s="269">
        <v>5</v>
      </c>
      <c r="B67" s="234" t="s">
        <v>260</v>
      </c>
      <c r="C67" s="237"/>
      <c r="D67" s="240" t="s">
        <v>32</v>
      </c>
      <c r="E67" s="237"/>
      <c r="F67" s="244" t="s">
        <v>261</v>
      </c>
      <c r="G67" s="47">
        <v>1</v>
      </c>
      <c r="H67" s="103" t="s">
        <v>262</v>
      </c>
      <c r="I67" s="242" t="s">
        <v>404</v>
      </c>
      <c r="J67" s="19"/>
      <c r="K67" s="19"/>
      <c r="L67" s="19"/>
      <c r="M67" s="19"/>
      <c r="N67" s="19"/>
      <c r="O67" s="19">
        <v>1</v>
      </c>
      <c r="P67" s="248"/>
      <c r="Q67" s="19">
        <v>0</v>
      </c>
      <c r="R67" s="114">
        <f>10*0.1</f>
        <v>1</v>
      </c>
      <c r="S67" s="114">
        <f>10*0.2</f>
        <v>2</v>
      </c>
      <c r="T67" s="114">
        <f>10*0.3</f>
        <v>3</v>
      </c>
      <c r="U67" s="114">
        <f>10*0.6</f>
        <v>6</v>
      </c>
      <c r="V67" s="114">
        <f>10*1</f>
        <v>10</v>
      </c>
      <c r="W67" s="17"/>
      <c r="X67" s="19">
        <f t="shared" si="0"/>
        <v>0</v>
      </c>
      <c r="Y67" s="19">
        <f t="shared" si="1"/>
        <v>0</v>
      </c>
      <c r="Z67" s="19">
        <f t="shared" si="2"/>
        <v>0</v>
      </c>
      <c r="AA67" s="19">
        <f t="shared" si="3"/>
        <v>0</v>
      </c>
      <c r="AB67" s="19">
        <f t="shared" si="4"/>
        <v>0</v>
      </c>
      <c r="AC67" s="19">
        <f t="shared" si="5"/>
        <v>10</v>
      </c>
      <c r="AD67" s="19">
        <f t="shared" si="6"/>
        <v>10</v>
      </c>
      <c r="AE67" s="267">
        <f>SUM(AD67:AD75)</f>
        <v>75</v>
      </c>
    </row>
    <row r="68" spans="1:31" ht="24" x14ac:dyDescent="0.25">
      <c r="A68" s="270"/>
      <c r="B68" s="235"/>
      <c r="C68" s="237"/>
      <c r="D68" s="240"/>
      <c r="E68" s="237"/>
      <c r="F68" s="244"/>
      <c r="G68" s="47">
        <v>2</v>
      </c>
      <c r="H68" s="103" t="s">
        <v>263</v>
      </c>
      <c r="I68" s="243"/>
      <c r="J68" s="19"/>
      <c r="K68" s="19"/>
      <c r="L68" s="19"/>
      <c r="M68" s="19"/>
      <c r="N68" s="19"/>
      <c r="O68" s="19">
        <v>1</v>
      </c>
      <c r="P68" s="248"/>
      <c r="Q68" s="19">
        <v>0</v>
      </c>
      <c r="R68" s="114">
        <f t="shared" ref="R68:R69" si="47">5*0.1</f>
        <v>0.5</v>
      </c>
      <c r="S68" s="114">
        <f t="shared" ref="S68:S69" si="48">5*0.2</f>
        <v>1</v>
      </c>
      <c r="T68" s="114">
        <f t="shared" ref="T68:T69" si="49">5*0.3</f>
        <v>1.5</v>
      </c>
      <c r="U68" s="114">
        <f t="shared" ref="U68:U69" si="50">5*0.6</f>
        <v>3</v>
      </c>
      <c r="V68" s="114">
        <f t="shared" ref="V68:V69" si="51">5*1</f>
        <v>5</v>
      </c>
      <c r="W68" s="17"/>
      <c r="X68" s="19">
        <f t="shared" si="0"/>
        <v>0</v>
      </c>
      <c r="Y68" s="19">
        <f t="shared" si="1"/>
        <v>0</v>
      </c>
      <c r="Z68" s="19">
        <f t="shared" si="2"/>
        <v>0</v>
      </c>
      <c r="AA68" s="19">
        <f t="shared" si="3"/>
        <v>0</v>
      </c>
      <c r="AB68" s="19">
        <f t="shared" si="4"/>
        <v>0</v>
      </c>
      <c r="AC68" s="19">
        <f t="shared" si="5"/>
        <v>5</v>
      </c>
      <c r="AD68" s="19">
        <f t="shared" si="6"/>
        <v>5</v>
      </c>
      <c r="AE68" s="267"/>
    </row>
    <row r="69" spans="1:31" x14ac:dyDescent="0.25">
      <c r="A69" s="270"/>
      <c r="B69" s="235"/>
      <c r="C69" s="237"/>
      <c r="D69" s="240"/>
      <c r="E69" s="237"/>
      <c r="F69" s="244"/>
      <c r="G69" s="47">
        <v>3</v>
      </c>
      <c r="H69" s="103" t="s">
        <v>264</v>
      </c>
      <c r="I69" s="243"/>
      <c r="J69" s="19"/>
      <c r="K69" s="19"/>
      <c r="L69" s="19"/>
      <c r="M69" s="19"/>
      <c r="N69" s="19"/>
      <c r="O69" s="19">
        <v>1</v>
      </c>
      <c r="P69" s="248"/>
      <c r="Q69" s="19">
        <v>0</v>
      </c>
      <c r="R69" s="114">
        <f t="shared" si="47"/>
        <v>0.5</v>
      </c>
      <c r="S69" s="114">
        <f t="shared" si="48"/>
        <v>1</v>
      </c>
      <c r="T69" s="114">
        <f t="shared" si="49"/>
        <v>1.5</v>
      </c>
      <c r="U69" s="114">
        <f t="shared" si="50"/>
        <v>3</v>
      </c>
      <c r="V69" s="114">
        <f t="shared" si="51"/>
        <v>5</v>
      </c>
      <c r="W69" s="17"/>
      <c r="X69" s="19">
        <f t="shared" si="0"/>
        <v>0</v>
      </c>
      <c r="Y69" s="19">
        <f t="shared" si="1"/>
        <v>0</v>
      </c>
      <c r="Z69" s="19">
        <f t="shared" si="2"/>
        <v>0</v>
      </c>
      <c r="AA69" s="19">
        <f t="shared" si="3"/>
        <v>0</v>
      </c>
      <c r="AB69" s="19">
        <f t="shared" si="4"/>
        <v>0</v>
      </c>
      <c r="AC69" s="19">
        <f t="shared" si="5"/>
        <v>5</v>
      </c>
      <c r="AD69" s="19">
        <f t="shared" si="6"/>
        <v>5</v>
      </c>
      <c r="AE69" s="267"/>
    </row>
    <row r="70" spans="1:31" x14ac:dyDescent="0.25">
      <c r="A70" s="270"/>
      <c r="B70" s="235"/>
      <c r="C70" s="237"/>
      <c r="D70" s="240"/>
      <c r="E70" s="237"/>
      <c r="F70" s="244"/>
      <c r="G70" s="47">
        <v>4</v>
      </c>
      <c r="H70" s="103" t="s">
        <v>265</v>
      </c>
      <c r="I70" s="266"/>
      <c r="J70" s="19"/>
      <c r="K70" s="19"/>
      <c r="L70" s="19"/>
      <c r="M70" s="19"/>
      <c r="N70" s="19"/>
      <c r="O70" s="19">
        <v>1</v>
      </c>
      <c r="P70" s="248"/>
      <c r="Q70" s="19">
        <v>0</v>
      </c>
      <c r="R70" s="114">
        <f t="shared" ref="R70:R73" si="52">10*0.1</f>
        <v>1</v>
      </c>
      <c r="S70" s="114">
        <f t="shared" ref="S70:S73" si="53">10*0.2</f>
        <v>2</v>
      </c>
      <c r="T70" s="114">
        <f t="shared" ref="T70:T73" si="54">10*0.3</f>
        <v>3</v>
      </c>
      <c r="U70" s="114">
        <f t="shared" ref="U70:U73" si="55">10*0.6</f>
        <v>6</v>
      </c>
      <c r="V70" s="114">
        <f t="shared" ref="V70:V73" si="56">10*1</f>
        <v>10</v>
      </c>
      <c r="W70" s="17"/>
      <c r="X70" s="19">
        <f t="shared" ref="X70:AA135" si="57">J70*Q70</f>
        <v>0</v>
      </c>
      <c r="Y70" s="19">
        <f t="shared" si="57"/>
        <v>0</v>
      </c>
      <c r="Z70" s="19">
        <f t="shared" si="57"/>
        <v>0</v>
      </c>
      <c r="AA70" s="19">
        <f t="shared" si="57"/>
        <v>0</v>
      </c>
      <c r="AB70" s="19">
        <f t="shared" ref="AB70:AC135" si="58">N70*U70</f>
        <v>0</v>
      </c>
      <c r="AC70" s="19">
        <f t="shared" si="58"/>
        <v>10</v>
      </c>
      <c r="AD70" s="19">
        <f t="shared" ref="AD70:AD135" si="59">X70+Y70+Z70+AA70+AB70+AC70</f>
        <v>10</v>
      </c>
      <c r="AE70" s="267"/>
    </row>
    <row r="71" spans="1:31" ht="36" x14ac:dyDescent="0.25">
      <c r="A71" s="270"/>
      <c r="B71" s="235"/>
      <c r="C71" s="237"/>
      <c r="D71" s="240" t="s">
        <v>33</v>
      </c>
      <c r="E71" s="237"/>
      <c r="F71" s="244" t="s">
        <v>266</v>
      </c>
      <c r="G71" s="47">
        <v>5</v>
      </c>
      <c r="H71" s="103" t="s">
        <v>267</v>
      </c>
      <c r="I71" s="242" t="s">
        <v>404</v>
      </c>
      <c r="J71" s="19"/>
      <c r="K71" s="19"/>
      <c r="L71" s="19"/>
      <c r="M71" s="19"/>
      <c r="N71" s="19"/>
      <c r="O71" s="19">
        <v>1</v>
      </c>
      <c r="P71" s="248"/>
      <c r="Q71" s="19">
        <v>0</v>
      </c>
      <c r="R71" s="114">
        <f t="shared" si="52"/>
        <v>1</v>
      </c>
      <c r="S71" s="114">
        <f t="shared" si="53"/>
        <v>2</v>
      </c>
      <c r="T71" s="114">
        <f t="shared" si="54"/>
        <v>3</v>
      </c>
      <c r="U71" s="114">
        <f t="shared" si="55"/>
        <v>6</v>
      </c>
      <c r="V71" s="114">
        <f t="shared" si="56"/>
        <v>10</v>
      </c>
      <c r="W71" s="17"/>
      <c r="X71" s="19">
        <f t="shared" si="57"/>
        <v>0</v>
      </c>
      <c r="Y71" s="19">
        <f t="shared" si="57"/>
        <v>0</v>
      </c>
      <c r="Z71" s="19">
        <f t="shared" si="57"/>
        <v>0</v>
      </c>
      <c r="AA71" s="19">
        <f t="shared" si="57"/>
        <v>0</v>
      </c>
      <c r="AB71" s="19">
        <f t="shared" si="58"/>
        <v>0</v>
      </c>
      <c r="AC71" s="19">
        <f t="shared" si="58"/>
        <v>10</v>
      </c>
      <c r="AD71" s="19">
        <f t="shared" si="59"/>
        <v>10</v>
      </c>
      <c r="AE71" s="267"/>
    </row>
    <row r="72" spans="1:31" ht="24" x14ac:dyDescent="0.25">
      <c r="A72" s="270"/>
      <c r="B72" s="235"/>
      <c r="C72" s="237"/>
      <c r="D72" s="240"/>
      <c r="E72" s="237"/>
      <c r="F72" s="244"/>
      <c r="G72" s="47">
        <v>6</v>
      </c>
      <c r="H72" s="103" t="s">
        <v>268</v>
      </c>
      <c r="I72" s="243"/>
      <c r="J72" s="19"/>
      <c r="K72" s="19"/>
      <c r="L72" s="19"/>
      <c r="M72" s="19"/>
      <c r="N72" s="19"/>
      <c r="O72" s="19">
        <v>1</v>
      </c>
      <c r="P72" s="248"/>
      <c r="Q72" s="19">
        <v>0</v>
      </c>
      <c r="R72" s="114">
        <f t="shared" si="52"/>
        <v>1</v>
      </c>
      <c r="S72" s="114">
        <f t="shared" si="53"/>
        <v>2</v>
      </c>
      <c r="T72" s="114">
        <f t="shared" si="54"/>
        <v>3</v>
      </c>
      <c r="U72" s="114">
        <f t="shared" si="55"/>
        <v>6</v>
      </c>
      <c r="V72" s="114">
        <f t="shared" si="56"/>
        <v>10</v>
      </c>
      <c r="W72" s="17"/>
      <c r="X72" s="19">
        <f t="shared" si="57"/>
        <v>0</v>
      </c>
      <c r="Y72" s="19">
        <f t="shared" si="57"/>
        <v>0</v>
      </c>
      <c r="Z72" s="19">
        <f t="shared" si="57"/>
        <v>0</v>
      </c>
      <c r="AA72" s="19">
        <f t="shared" si="57"/>
        <v>0</v>
      </c>
      <c r="AB72" s="19">
        <f t="shared" si="58"/>
        <v>0</v>
      </c>
      <c r="AC72" s="19">
        <f t="shared" si="58"/>
        <v>10</v>
      </c>
      <c r="AD72" s="19">
        <f t="shared" si="59"/>
        <v>10</v>
      </c>
      <c r="AE72" s="267"/>
    </row>
    <row r="73" spans="1:31" ht="24" x14ac:dyDescent="0.25">
      <c r="A73" s="270"/>
      <c r="B73" s="235"/>
      <c r="C73" s="237"/>
      <c r="D73" s="240"/>
      <c r="E73" s="237"/>
      <c r="F73" s="244"/>
      <c r="G73" s="47">
        <v>7</v>
      </c>
      <c r="H73" s="103" t="s">
        <v>269</v>
      </c>
      <c r="I73" s="266"/>
      <c r="J73" s="19"/>
      <c r="K73" s="19"/>
      <c r="L73" s="19"/>
      <c r="M73" s="19"/>
      <c r="N73" s="19"/>
      <c r="O73" s="19">
        <v>1</v>
      </c>
      <c r="P73" s="248"/>
      <c r="Q73" s="19">
        <v>0</v>
      </c>
      <c r="R73" s="114">
        <f t="shared" si="52"/>
        <v>1</v>
      </c>
      <c r="S73" s="114">
        <f t="shared" si="53"/>
        <v>2</v>
      </c>
      <c r="T73" s="114">
        <f t="shared" si="54"/>
        <v>3</v>
      </c>
      <c r="U73" s="114">
        <f t="shared" si="55"/>
        <v>6</v>
      </c>
      <c r="V73" s="114">
        <f t="shared" si="56"/>
        <v>10</v>
      </c>
      <c r="W73" s="17"/>
      <c r="X73" s="19">
        <f t="shared" si="57"/>
        <v>0</v>
      </c>
      <c r="Y73" s="19">
        <f t="shared" si="57"/>
        <v>0</v>
      </c>
      <c r="Z73" s="19">
        <f t="shared" si="57"/>
        <v>0</v>
      </c>
      <c r="AA73" s="19">
        <f t="shared" si="57"/>
        <v>0</v>
      </c>
      <c r="AB73" s="19">
        <f t="shared" si="58"/>
        <v>0</v>
      </c>
      <c r="AC73" s="19">
        <f t="shared" si="58"/>
        <v>10</v>
      </c>
      <c r="AD73" s="19">
        <f t="shared" si="59"/>
        <v>10</v>
      </c>
      <c r="AE73" s="267"/>
    </row>
    <row r="74" spans="1:31" ht="24" x14ac:dyDescent="0.25">
      <c r="A74" s="270"/>
      <c r="B74" s="235"/>
      <c r="C74" s="264"/>
      <c r="D74" s="242" t="s">
        <v>34</v>
      </c>
      <c r="E74" s="264"/>
      <c r="F74" s="242" t="s">
        <v>270</v>
      </c>
      <c r="G74" s="47">
        <v>8</v>
      </c>
      <c r="H74" s="103" t="s">
        <v>271</v>
      </c>
      <c r="I74" s="242" t="s">
        <v>404</v>
      </c>
      <c r="J74" s="19"/>
      <c r="K74" s="19"/>
      <c r="L74" s="19"/>
      <c r="M74" s="19"/>
      <c r="N74" s="19"/>
      <c r="O74" s="19">
        <v>1</v>
      </c>
      <c r="P74" s="248"/>
      <c r="Q74" s="19">
        <v>0</v>
      </c>
      <c r="R74" s="114">
        <f t="shared" ref="R74" si="60">5*0.1</f>
        <v>0.5</v>
      </c>
      <c r="S74" s="114">
        <f t="shared" ref="S74" si="61">5*0.2</f>
        <v>1</v>
      </c>
      <c r="T74" s="114">
        <f t="shared" ref="T74" si="62">5*0.3</f>
        <v>1.5</v>
      </c>
      <c r="U74" s="114">
        <f t="shared" ref="U74" si="63">5*0.6</f>
        <v>3</v>
      </c>
      <c r="V74" s="114">
        <f t="shared" ref="V74" si="64">5*1</f>
        <v>5</v>
      </c>
      <c r="W74" s="17"/>
      <c r="X74" s="19">
        <f t="shared" si="57"/>
        <v>0</v>
      </c>
      <c r="Y74" s="19">
        <f t="shared" si="57"/>
        <v>0</v>
      </c>
      <c r="Z74" s="19">
        <f t="shared" si="57"/>
        <v>0</v>
      </c>
      <c r="AA74" s="19">
        <f t="shared" si="57"/>
        <v>0</v>
      </c>
      <c r="AB74" s="19">
        <f t="shared" si="58"/>
        <v>0</v>
      </c>
      <c r="AC74" s="19">
        <f t="shared" si="58"/>
        <v>5</v>
      </c>
      <c r="AD74" s="19">
        <f t="shared" si="59"/>
        <v>5</v>
      </c>
      <c r="AE74" s="267"/>
    </row>
    <row r="75" spans="1:31" ht="24" x14ac:dyDescent="0.25">
      <c r="A75" s="270"/>
      <c r="B75" s="235"/>
      <c r="C75" s="265"/>
      <c r="D75" s="243"/>
      <c r="E75" s="265"/>
      <c r="F75" s="243"/>
      <c r="G75" s="47">
        <v>9</v>
      </c>
      <c r="H75" s="103" t="s">
        <v>272</v>
      </c>
      <c r="I75" s="266"/>
      <c r="J75" s="19"/>
      <c r="K75" s="19"/>
      <c r="L75" s="19"/>
      <c r="M75" s="19"/>
      <c r="N75" s="19"/>
      <c r="O75" s="19">
        <v>1</v>
      </c>
      <c r="P75" s="248"/>
      <c r="Q75" s="19">
        <v>0</v>
      </c>
      <c r="R75" s="114">
        <f>10*0.1</f>
        <v>1</v>
      </c>
      <c r="S75" s="114">
        <f>10*0.2</f>
        <v>2</v>
      </c>
      <c r="T75" s="114">
        <f>10*0.3</f>
        <v>3</v>
      </c>
      <c r="U75" s="114">
        <f>10*0.6</f>
        <v>6</v>
      </c>
      <c r="V75" s="114">
        <f>10*1</f>
        <v>10</v>
      </c>
      <c r="W75" s="17"/>
      <c r="X75" s="19">
        <f t="shared" si="57"/>
        <v>0</v>
      </c>
      <c r="Y75" s="19">
        <f t="shared" si="57"/>
        <v>0</v>
      </c>
      <c r="Z75" s="19">
        <f t="shared" si="57"/>
        <v>0</v>
      </c>
      <c r="AA75" s="19">
        <f t="shared" si="57"/>
        <v>0</v>
      </c>
      <c r="AB75" s="19">
        <f t="shared" si="58"/>
        <v>0</v>
      </c>
      <c r="AC75" s="19">
        <f t="shared" si="58"/>
        <v>10</v>
      </c>
      <c r="AD75" s="19">
        <f t="shared" si="59"/>
        <v>10</v>
      </c>
      <c r="AE75" s="267"/>
    </row>
    <row r="76" spans="1:31" ht="24" x14ac:dyDescent="0.25">
      <c r="A76" s="238">
        <v>6</v>
      </c>
      <c r="B76" s="234" t="s">
        <v>273</v>
      </c>
      <c r="C76" s="237"/>
      <c r="D76" s="240" t="s">
        <v>35</v>
      </c>
      <c r="E76" s="237"/>
      <c r="F76" s="241" t="s">
        <v>535</v>
      </c>
      <c r="G76" s="47">
        <v>1</v>
      </c>
      <c r="H76" s="103" t="s">
        <v>274</v>
      </c>
      <c r="I76" s="242" t="s">
        <v>405</v>
      </c>
      <c r="J76" s="19"/>
      <c r="K76" s="19"/>
      <c r="L76" s="19"/>
      <c r="M76" s="19"/>
      <c r="N76" s="19"/>
      <c r="O76" s="19">
        <v>1</v>
      </c>
      <c r="P76" s="248"/>
      <c r="Q76" s="19">
        <v>0</v>
      </c>
      <c r="R76" s="114">
        <f>15*0.1</f>
        <v>1.5</v>
      </c>
      <c r="S76" s="114">
        <f>15*0.2</f>
        <v>3</v>
      </c>
      <c r="T76" s="114">
        <f>15*0.3</f>
        <v>4.5</v>
      </c>
      <c r="U76" s="114">
        <f>15*0.6</f>
        <v>9</v>
      </c>
      <c r="V76" s="114">
        <f>15*1</f>
        <v>15</v>
      </c>
      <c r="W76" s="17"/>
      <c r="X76" s="19">
        <f t="shared" si="57"/>
        <v>0</v>
      </c>
      <c r="Y76" s="19">
        <f t="shared" si="57"/>
        <v>0</v>
      </c>
      <c r="Z76" s="19">
        <f t="shared" si="57"/>
        <v>0</v>
      </c>
      <c r="AA76" s="19">
        <f t="shared" si="57"/>
        <v>0</v>
      </c>
      <c r="AB76" s="19">
        <f t="shared" si="58"/>
        <v>0</v>
      </c>
      <c r="AC76" s="19">
        <f t="shared" si="58"/>
        <v>15</v>
      </c>
      <c r="AD76" s="19">
        <f t="shared" si="59"/>
        <v>15</v>
      </c>
      <c r="AE76" s="267">
        <f>SUM(AD76:AD101)</f>
        <v>420</v>
      </c>
    </row>
    <row r="77" spans="1:31" x14ac:dyDescent="0.25">
      <c r="A77" s="238"/>
      <c r="B77" s="235"/>
      <c r="C77" s="237"/>
      <c r="D77" s="240"/>
      <c r="E77" s="237"/>
      <c r="F77" s="241"/>
      <c r="G77" s="47">
        <v>2</v>
      </c>
      <c r="H77" s="103" t="s">
        <v>275</v>
      </c>
      <c r="I77" s="266"/>
      <c r="J77" s="19"/>
      <c r="K77" s="19"/>
      <c r="L77" s="19"/>
      <c r="M77" s="19"/>
      <c r="N77" s="19"/>
      <c r="O77" s="19">
        <v>1</v>
      </c>
      <c r="P77" s="248"/>
      <c r="Q77" s="19">
        <v>0</v>
      </c>
      <c r="R77" s="158">
        <f>20*0.1</f>
        <v>2</v>
      </c>
      <c r="S77" s="158">
        <f>20*0.2</f>
        <v>4</v>
      </c>
      <c r="T77" s="158">
        <f>20*0.3</f>
        <v>6</v>
      </c>
      <c r="U77" s="158">
        <f>20*0.6</f>
        <v>12</v>
      </c>
      <c r="V77" s="158">
        <f>20*1</f>
        <v>20</v>
      </c>
      <c r="W77" s="17"/>
      <c r="X77" s="19">
        <f t="shared" si="57"/>
        <v>0</v>
      </c>
      <c r="Y77" s="19">
        <f t="shared" si="57"/>
        <v>0</v>
      </c>
      <c r="Z77" s="19">
        <f t="shared" si="57"/>
        <v>0</v>
      </c>
      <c r="AA77" s="19">
        <f t="shared" si="57"/>
        <v>0</v>
      </c>
      <c r="AB77" s="19">
        <f t="shared" si="58"/>
        <v>0</v>
      </c>
      <c r="AC77" s="19">
        <f t="shared" si="58"/>
        <v>20</v>
      </c>
      <c r="AD77" s="19">
        <f t="shared" si="59"/>
        <v>20</v>
      </c>
      <c r="AE77" s="267"/>
    </row>
    <row r="78" spans="1:31" ht="24" x14ac:dyDescent="0.25">
      <c r="A78" s="238"/>
      <c r="B78" s="235"/>
      <c r="C78" s="237"/>
      <c r="D78" s="240"/>
      <c r="E78" s="237"/>
      <c r="F78" s="241"/>
      <c r="G78" s="47">
        <v>3</v>
      </c>
      <c r="H78" s="103" t="s">
        <v>276</v>
      </c>
      <c r="I78" s="242" t="s">
        <v>406</v>
      </c>
      <c r="J78" s="19"/>
      <c r="K78" s="19"/>
      <c r="L78" s="19"/>
      <c r="M78" s="19"/>
      <c r="N78" s="19"/>
      <c r="O78" s="19">
        <v>1</v>
      </c>
      <c r="P78" s="248"/>
      <c r="Q78" s="19">
        <v>0</v>
      </c>
      <c r="R78" s="114">
        <f>15*0.1</f>
        <v>1.5</v>
      </c>
      <c r="S78" s="114">
        <f>15*0.2</f>
        <v>3</v>
      </c>
      <c r="T78" s="114">
        <f>15*0.3</f>
        <v>4.5</v>
      </c>
      <c r="U78" s="114">
        <f>15*0.6</f>
        <v>9</v>
      </c>
      <c r="V78" s="114">
        <f>15*1</f>
        <v>15</v>
      </c>
      <c r="W78" s="17"/>
      <c r="X78" s="19">
        <f t="shared" si="57"/>
        <v>0</v>
      </c>
      <c r="Y78" s="19">
        <f t="shared" si="57"/>
        <v>0</v>
      </c>
      <c r="Z78" s="19">
        <f t="shared" si="57"/>
        <v>0</v>
      </c>
      <c r="AA78" s="19">
        <f t="shared" si="57"/>
        <v>0</v>
      </c>
      <c r="AB78" s="19">
        <f t="shared" si="58"/>
        <v>0</v>
      </c>
      <c r="AC78" s="19">
        <f t="shared" si="58"/>
        <v>15</v>
      </c>
      <c r="AD78" s="19">
        <f t="shared" si="59"/>
        <v>15</v>
      </c>
      <c r="AE78" s="267"/>
    </row>
    <row r="79" spans="1:31" ht="24" x14ac:dyDescent="0.25">
      <c r="A79" s="238"/>
      <c r="B79" s="235"/>
      <c r="C79" s="237"/>
      <c r="D79" s="240"/>
      <c r="E79" s="237"/>
      <c r="F79" s="241"/>
      <c r="G79" s="47">
        <v>4</v>
      </c>
      <c r="H79" s="103" t="s">
        <v>277</v>
      </c>
      <c r="I79" s="243"/>
      <c r="J79" s="19"/>
      <c r="K79" s="19"/>
      <c r="L79" s="19"/>
      <c r="M79" s="19"/>
      <c r="N79" s="19"/>
      <c r="O79" s="19">
        <v>1</v>
      </c>
      <c r="P79" s="248"/>
      <c r="Q79" s="19">
        <v>0</v>
      </c>
      <c r="R79" s="158">
        <f t="shared" ref="R79:R83" si="65">20*0.1</f>
        <v>2</v>
      </c>
      <c r="S79" s="158">
        <f t="shared" ref="S79:S83" si="66">20*0.2</f>
        <v>4</v>
      </c>
      <c r="T79" s="158">
        <f t="shared" ref="T79:T83" si="67">20*0.3</f>
        <v>6</v>
      </c>
      <c r="U79" s="158">
        <f t="shared" ref="U79:U83" si="68">20*0.6</f>
        <v>12</v>
      </c>
      <c r="V79" s="158">
        <f t="shared" ref="V79:V83" si="69">20*1</f>
        <v>20</v>
      </c>
      <c r="W79" s="17"/>
      <c r="X79" s="19">
        <f t="shared" si="57"/>
        <v>0</v>
      </c>
      <c r="Y79" s="19">
        <f t="shared" si="57"/>
        <v>0</v>
      </c>
      <c r="Z79" s="19">
        <f t="shared" si="57"/>
        <v>0</v>
      </c>
      <c r="AA79" s="19">
        <f t="shared" si="57"/>
        <v>0</v>
      </c>
      <c r="AB79" s="19">
        <f t="shared" si="58"/>
        <v>0</v>
      </c>
      <c r="AC79" s="19">
        <f t="shared" si="58"/>
        <v>20</v>
      </c>
      <c r="AD79" s="19">
        <f t="shared" si="59"/>
        <v>20</v>
      </c>
      <c r="AE79" s="267"/>
    </row>
    <row r="80" spans="1:31" x14ac:dyDescent="0.25">
      <c r="A80" s="238"/>
      <c r="B80" s="235"/>
      <c r="C80" s="237"/>
      <c r="D80" s="240"/>
      <c r="E80" s="237"/>
      <c r="F80" s="241"/>
      <c r="G80" s="47">
        <v>5</v>
      </c>
      <c r="H80" s="103" t="s">
        <v>278</v>
      </c>
      <c r="I80" s="243"/>
      <c r="J80" s="19"/>
      <c r="K80" s="19"/>
      <c r="L80" s="19"/>
      <c r="M80" s="19"/>
      <c r="N80" s="19"/>
      <c r="O80" s="19">
        <v>1</v>
      </c>
      <c r="P80" s="248"/>
      <c r="Q80" s="19">
        <v>0</v>
      </c>
      <c r="R80" s="158">
        <f t="shared" si="65"/>
        <v>2</v>
      </c>
      <c r="S80" s="158">
        <f t="shared" si="66"/>
        <v>4</v>
      </c>
      <c r="T80" s="158">
        <f t="shared" si="67"/>
        <v>6</v>
      </c>
      <c r="U80" s="158">
        <f t="shared" si="68"/>
        <v>12</v>
      </c>
      <c r="V80" s="158">
        <f t="shared" si="69"/>
        <v>20</v>
      </c>
      <c r="W80" s="17"/>
      <c r="X80" s="19">
        <f t="shared" si="57"/>
        <v>0</v>
      </c>
      <c r="Y80" s="19">
        <f t="shared" si="57"/>
        <v>0</v>
      </c>
      <c r="Z80" s="19">
        <f t="shared" si="57"/>
        <v>0</v>
      </c>
      <c r="AA80" s="19">
        <f t="shared" si="57"/>
        <v>0</v>
      </c>
      <c r="AB80" s="19">
        <f t="shared" si="58"/>
        <v>0</v>
      </c>
      <c r="AC80" s="19">
        <f t="shared" si="58"/>
        <v>20</v>
      </c>
      <c r="AD80" s="19">
        <f t="shared" si="59"/>
        <v>20</v>
      </c>
      <c r="AE80" s="267"/>
    </row>
    <row r="81" spans="1:31" ht="24" x14ac:dyDescent="0.25">
      <c r="A81" s="238"/>
      <c r="B81" s="235"/>
      <c r="C81" s="237"/>
      <c r="D81" s="240"/>
      <c r="E81" s="237"/>
      <c r="F81" s="241"/>
      <c r="G81" s="47">
        <v>6</v>
      </c>
      <c r="H81" s="103" t="s">
        <v>279</v>
      </c>
      <c r="I81" s="243"/>
      <c r="J81" s="19"/>
      <c r="K81" s="19"/>
      <c r="L81" s="19"/>
      <c r="M81" s="19"/>
      <c r="N81" s="19"/>
      <c r="O81" s="19">
        <v>1</v>
      </c>
      <c r="P81" s="248"/>
      <c r="Q81" s="19">
        <v>0</v>
      </c>
      <c r="R81" s="158">
        <f t="shared" si="65"/>
        <v>2</v>
      </c>
      <c r="S81" s="158">
        <f t="shared" si="66"/>
        <v>4</v>
      </c>
      <c r="T81" s="158">
        <f t="shared" si="67"/>
        <v>6</v>
      </c>
      <c r="U81" s="158">
        <f t="shared" si="68"/>
        <v>12</v>
      </c>
      <c r="V81" s="158">
        <f t="shared" si="69"/>
        <v>20</v>
      </c>
      <c r="W81" s="17"/>
      <c r="X81" s="19">
        <f t="shared" si="57"/>
        <v>0</v>
      </c>
      <c r="Y81" s="19">
        <f t="shared" si="57"/>
        <v>0</v>
      </c>
      <c r="Z81" s="19">
        <f t="shared" si="57"/>
        <v>0</v>
      </c>
      <c r="AA81" s="19">
        <f t="shared" si="57"/>
        <v>0</v>
      </c>
      <c r="AB81" s="19">
        <f t="shared" si="58"/>
        <v>0</v>
      </c>
      <c r="AC81" s="19">
        <f t="shared" si="58"/>
        <v>20</v>
      </c>
      <c r="AD81" s="19">
        <f t="shared" si="59"/>
        <v>20</v>
      </c>
      <c r="AE81" s="267"/>
    </row>
    <row r="82" spans="1:31" ht="24" x14ac:dyDescent="0.25">
      <c r="A82" s="238"/>
      <c r="B82" s="235"/>
      <c r="C82" s="237"/>
      <c r="D82" s="240"/>
      <c r="E82" s="237"/>
      <c r="F82" s="241"/>
      <c r="G82" s="47">
        <v>7</v>
      </c>
      <c r="H82" s="103" t="s">
        <v>280</v>
      </c>
      <c r="I82" s="243"/>
      <c r="J82" s="19"/>
      <c r="K82" s="19"/>
      <c r="L82" s="19"/>
      <c r="M82" s="19"/>
      <c r="N82" s="19"/>
      <c r="O82" s="19">
        <v>1</v>
      </c>
      <c r="P82" s="248"/>
      <c r="Q82" s="19">
        <v>0</v>
      </c>
      <c r="R82" s="158">
        <f t="shared" si="65"/>
        <v>2</v>
      </c>
      <c r="S82" s="158">
        <f t="shared" si="66"/>
        <v>4</v>
      </c>
      <c r="T82" s="158">
        <f t="shared" si="67"/>
        <v>6</v>
      </c>
      <c r="U82" s="158">
        <f t="shared" si="68"/>
        <v>12</v>
      </c>
      <c r="V82" s="158">
        <f t="shared" si="69"/>
        <v>20</v>
      </c>
      <c r="W82" s="17"/>
      <c r="X82" s="19">
        <f t="shared" si="57"/>
        <v>0</v>
      </c>
      <c r="Y82" s="19">
        <f t="shared" si="57"/>
        <v>0</v>
      </c>
      <c r="Z82" s="19">
        <f t="shared" si="57"/>
        <v>0</v>
      </c>
      <c r="AA82" s="19">
        <f t="shared" si="57"/>
        <v>0</v>
      </c>
      <c r="AB82" s="19">
        <f t="shared" si="58"/>
        <v>0</v>
      </c>
      <c r="AC82" s="19">
        <f t="shared" si="58"/>
        <v>20</v>
      </c>
      <c r="AD82" s="19">
        <f t="shared" si="59"/>
        <v>20</v>
      </c>
      <c r="AE82" s="267"/>
    </row>
    <row r="83" spans="1:31" ht="24" x14ac:dyDescent="0.25">
      <c r="A83" s="238"/>
      <c r="B83" s="235"/>
      <c r="C83" s="237"/>
      <c r="D83" s="240"/>
      <c r="E83" s="237"/>
      <c r="F83" s="241"/>
      <c r="G83" s="47">
        <v>8</v>
      </c>
      <c r="H83" s="103" t="s">
        <v>281</v>
      </c>
      <c r="I83" s="243"/>
      <c r="J83" s="19"/>
      <c r="K83" s="19"/>
      <c r="L83" s="19"/>
      <c r="M83" s="19"/>
      <c r="N83" s="19"/>
      <c r="O83" s="19">
        <v>1</v>
      </c>
      <c r="P83" s="248"/>
      <c r="Q83" s="19">
        <v>0</v>
      </c>
      <c r="R83" s="158">
        <f t="shared" si="65"/>
        <v>2</v>
      </c>
      <c r="S83" s="158">
        <f t="shared" si="66"/>
        <v>4</v>
      </c>
      <c r="T83" s="158">
        <f t="shared" si="67"/>
        <v>6</v>
      </c>
      <c r="U83" s="158">
        <f t="shared" si="68"/>
        <v>12</v>
      </c>
      <c r="V83" s="158">
        <f t="shared" si="69"/>
        <v>20</v>
      </c>
      <c r="W83" s="17"/>
      <c r="X83" s="19">
        <f t="shared" si="57"/>
        <v>0</v>
      </c>
      <c r="Y83" s="19">
        <f t="shared" si="57"/>
        <v>0</v>
      </c>
      <c r="Z83" s="19">
        <f t="shared" si="57"/>
        <v>0</v>
      </c>
      <c r="AA83" s="19">
        <f t="shared" si="57"/>
        <v>0</v>
      </c>
      <c r="AB83" s="19">
        <f t="shared" si="58"/>
        <v>0</v>
      </c>
      <c r="AC83" s="19">
        <f t="shared" si="58"/>
        <v>20</v>
      </c>
      <c r="AD83" s="19">
        <f t="shared" si="59"/>
        <v>20</v>
      </c>
      <c r="AE83" s="267"/>
    </row>
    <row r="84" spans="1:31" ht="24" x14ac:dyDescent="0.25">
      <c r="A84" s="238"/>
      <c r="B84" s="235"/>
      <c r="C84" s="237"/>
      <c r="D84" s="240"/>
      <c r="E84" s="237"/>
      <c r="F84" s="241"/>
      <c r="G84" s="47">
        <v>9</v>
      </c>
      <c r="H84" s="103" t="s">
        <v>282</v>
      </c>
      <c r="I84" s="243"/>
      <c r="J84" s="19"/>
      <c r="K84" s="19"/>
      <c r="L84" s="19"/>
      <c r="M84" s="19"/>
      <c r="N84" s="19"/>
      <c r="O84" s="19">
        <v>1</v>
      </c>
      <c r="P84" s="248"/>
      <c r="Q84" s="19">
        <v>0</v>
      </c>
      <c r="R84" s="114">
        <f t="shared" ref="R84:R96" si="70">15*0.1</f>
        <v>1.5</v>
      </c>
      <c r="S84" s="114">
        <f t="shared" ref="S84:S96" si="71">15*0.2</f>
        <v>3</v>
      </c>
      <c r="T84" s="114">
        <f t="shared" ref="T84:T96" si="72">15*0.3</f>
        <v>4.5</v>
      </c>
      <c r="U84" s="114">
        <f t="shared" ref="U84:U96" si="73">15*0.6</f>
        <v>9</v>
      </c>
      <c r="V84" s="114">
        <f t="shared" ref="V84:V96" si="74">15*1</f>
        <v>15</v>
      </c>
      <c r="W84" s="17"/>
      <c r="X84" s="19">
        <f t="shared" si="57"/>
        <v>0</v>
      </c>
      <c r="Y84" s="19">
        <f t="shared" si="57"/>
        <v>0</v>
      </c>
      <c r="Z84" s="19">
        <f t="shared" si="57"/>
        <v>0</v>
      </c>
      <c r="AA84" s="19">
        <f t="shared" si="57"/>
        <v>0</v>
      </c>
      <c r="AB84" s="19">
        <f t="shared" si="58"/>
        <v>0</v>
      </c>
      <c r="AC84" s="19">
        <f t="shared" si="58"/>
        <v>15</v>
      </c>
      <c r="AD84" s="19">
        <f t="shared" si="59"/>
        <v>15</v>
      </c>
      <c r="AE84" s="267"/>
    </row>
    <row r="85" spans="1:31" ht="24" x14ac:dyDescent="0.25">
      <c r="A85" s="238"/>
      <c r="B85" s="235"/>
      <c r="C85" s="237"/>
      <c r="D85" s="240"/>
      <c r="E85" s="237"/>
      <c r="F85" s="241"/>
      <c r="G85" s="47">
        <v>10</v>
      </c>
      <c r="H85" s="103" t="s">
        <v>283</v>
      </c>
      <c r="I85" s="243"/>
      <c r="J85" s="19"/>
      <c r="K85" s="19"/>
      <c r="L85" s="19"/>
      <c r="M85" s="19"/>
      <c r="N85" s="19"/>
      <c r="O85" s="19">
        <v>1</v>
      </c>
      <c r="P85" s="248"/>
      <c r="Q85" s="19">
        <v>0</v>
      </c>
      <c r="R85" s="114">
        <f t="shared" si="70"/>
        <v>1.5</v>
      </c>
      <c r="S85" s="114">
        <f t="shared" si="71"/>
        <v>3</v>
      </c>
      <c r="T85" s="114">
        <f t="shared" si="72"/>
        <v>4.5</v>
      </c>
      <c r="U85" s="114">
        <f t="shared" si="73"/>
        <v>9</v>
      </c>
      <c r="V85" s="114">
        <f t="shared" si="74"/>
        <v>15</v>
      </c>
      <c r="W85" s="17"/>
      <c r="X85" s="19">
        <f t="shared" si="57"/>
        <v>0</v>
      </c>
      <c r="Y85" s="19">
        <f t="shared" si="57"/>
        <v>0</v>
      </c>
      <c r="Z85" s="19">
        <f t="shared" si="57"/>
        <v>0</v>
      </c>
      <c r="AA85" s="19">
        <f t="shared" si="57"/>
        <v>0</v>
      </c>
      <c r="AB85" s="19">
        <f t="shared" si="58"/>
        <v>0</v>
      </c>
      <c r="AC85" s="19">
        <f t="shared" si="58"/>
        <v>15</v>
      </c>
      <c r="AD85" s="19">
        <f t="shared" si="59"/>
        <v>15</v>
      </c>
      <c r="AE85" s="267"/>
    </row>
    <row r="86" spans="1:31" ht="24" x14ac:dyDescent="0.25">
      <c r="A86" s="238"/>
      <c r="B86" s="235"/>
      <c r="C86" s="237"/>
      <c r="D86" s="240"/>
      <c r="E86" s="237"/>
      <c r="F86" s="241"/>
      <c r="G86" s="47">
        <v>11</v>
      </c>
      <c r="H86" s="103" t="s">
        <v>284</v>
      </c>
      <c r="I86" s="243"/>
      <c r="J86" s="19"/>
      <c r="K86" s="19"/>
      <c r="L86" s="19"/>
      <c r="M86" s="19"/>
      <c r="N86" s="19"/>
      <c r="O86" s="19">
        <v>1</v>
      </c>
      <c r="P86" s="49"/>
      <c r="Q86" s="19">
        <v>0</v>
      </c>
      <c r="R86" s="114">
        <f t="shared" si="70"/>
        <v>1.5</v>
      </c>
      <c r="S86" s="114">
        <f t="shared" si="71"/>
        <v>3</v>
      </c>
      <c r="T86" s="114">
        <f t="shared" si="72"/>
        <v>4.5</v>
      </c>
      <c r="U86" s="114">
        <f t="shared" si="73"/>
        <v>9</v>
      </c>
      <c r="V86" s="114">
        <f t="shared" si="74"/>
        <v>15</v>
      </c>
      <c r="W86" s="17"/>
      <c r="X86" s="19">
        <f t="shared" si="57"/>
        <v>0</v>
      </c>
      <c r="Y86" s="19">
        <f t="shared" si="57"/>
        <v>0</v>
      </c>
      <c r="Z86" s="19">
        <f t="shared" si="57"/>
        <v>0</v>
      </c>
      <c r="AA86" s="19">
        <f t="shared" si="57"/>
        <v>0</v>
      </c>
      <c r="AB86" s="19">
        <f t="shared" si="58"/>
        <v>0</v>
      </c>
      <c r="AC86" s="19">
        <f t="shared" si="58"/>
        <v>15</v>
      </c>
      <c r="AD86" s="19">
        <f t="shared" si="59"/>
        <v>15</v>
      </c>
      <c r="AE86" s="267"/>
    </row>
    <row r="87" spans="1:31" ht="60" x14ac:dyDescent="0.25">
      <c r="A87" s="238"/>
      <c r="B87" s="235"/>
      <c r="C87" s="237"/>
      <c r="D87" s="240"/>
      <c r="E87" s="237"/>
      <c r="F87" s="241"/>
      <c r="G87" s="47">
        <v>12</v>
      </c>
      <c r="H87" s="103" t="s">
        <v>285</v>
      </c>
      <c r="I87" s="266"/>
      <c r="J87" s="19"/>
      <c r="K87" s="19"/>
      <c r="L87" s="19"/>
      <c r="M87" s="19"/>
      <c r="N87" s="19"/>
      <c r="O87" s="19">
        <v>1</v>
      </c>
      <c r="P87" s="49"/>
      <c r="Q87" s="19">
        <v>0</v>
      </c>
      <c r="R87" s="114">
        <f t="shared" si="70"/>
        <v>1.5</v>
      </c>
      <c r="S87" s="114">
        <f t="shared" si="71"/>
        <v>3</v>
      </c>
      <c r="T87" s="114">
        <f t="shared" si="72"/>
        <v>4.5</v>
      </c>
      <c r="U87" s="114">
        <f t="shared" si="73"/>
        <v>9</v>
      </c>
      <c r="V87" s="114">
        <f t="shared" si="74"/>
        <v>15</v>
      </c>
      <c r="W87" s="17"/>
      <c r="X87" s="19">
        <f t="shared" si="57"/>
        <v>0</v>
      </c>
      <c r="Y87" s="19">
        <f t="shared" si="57"/>
        <v>0</v>
      </c>
      <c r="Z87" s="19">
        <f t="shared" si="57"/>
        <v>0</v>
      </c>
      <c r="AA87" s="19">
        <f t="shared" si="57"/>
        <v>0</v>
      </c>
      <c r="AB87" s="19">
        <f t="shared" si="58"/>
        <v>0</v>
      </c>
      <c r="AC87" s="19">
        <f t="shared" si="58"/>
        <v>15</v>
      </c>
      <c r="AD87" s="19">
        <f t="shared" si="59"/>
        <v>15</v>
      </c>
      <c r="AE87" s="267"/>
    </row>
    <row r="88" spans="1:31" ht="36" x14ac:dyDescent="0.25">
      <c r="A88" s="238"/>
      <c r="B88" s="235"/>
      <c r="C88" s="237"/>
      <c r="D88" s="240"/>
      <c r="E88" s="237"/>
      <c r="F88" s="241"/>
      <c r="G88" s="47">
        <v>13</v>
      </c>
      <c r="H88" s="103" t="s">
        <v>286</v>
      </c>
      <c r="I88" s="242" t="s">
        <v>407</v>
      </c>
      <c r="J88" s="19"/>
      <c r="K88" s="19"/>
      <c r="L88" s="19"/>
      <c r="M88" s="19"/>
      <c r="N88" s="19"/>
      <c r="O88" s="19">
        <v>1</v>
      </c>
      <c r="P88" s="49"/>
      <c r="Q88" s="19">
        <v>0</v>
      </c>
      <c r="R88" s="114">
        <f t="shared" si="70"/>
        <v>1.5</v>
      </c>
      <c r="S88" s="114">
        <f t="shared" si="71"/>
        <v>3</v>
      </c>
      <c r="T88" s="114">
        <f t="shared" si="72"/>
        <v>4.5</v>
      </c>
      <c r="U88" s="114">
        <f t="shared" si="73"/>
        <v>9</v>
      </c>
      <c r="V88" s="114">
        <f t="shared" si="74"/>
        <v>15</v>
      </c>
      <c r="W88" s="17"/>
      <c r="X88" s="19">
        <f t="shared" si="57"/>
        <v>0</v>
      </c>
      <c r="Y88" s="19">
        <f t="shared" si="57"/>
        <v>0</v>
      </c>
      <c r="Z88" s="19">
        <f t="shared" si="57"/>
        <v>0</v>
      </c>
      <c r="AA88" s="19">
        <f t="shared" si="57"/>
        <v>0</v>
      </c>
      <c r="AB88" s="19">
        <f t="shared" si="58"/>
        <v>0</v>
      </c>
      <c r="AC88" s="19">
        <f t="shared" si="58"/>
        <v>15</v>
      </c>
      <c r="AD88" s="19">
        <f t="shared" si="59"/>
        <v>15</v>
      </c>
      <c r="AE88" s="267"/>
    </row>
    <row r="89" spans="1:31" ht="24" x14ac:dyDescent="0.25">
      <c r="A89" s="238"/>
      <c r="B89" s="235"/>
      <c r="C89" s="237"/>
      <c r="D89" s="240"/>
      <c r="E89" s="237"/>
      <c r="F89" s="241"/>
      <c r="G89" s="47">
        <v>14</v>
      </c>
      <c r="H89" s="103" t="s">
        <v>287</v>
      </c>
      <c r="I89" s="243"/>
      <c r="J89" s="19"/>
      <c r="K89" s="19"/>
      <c r="L89" s="19"/>
      <c r="M89" s="19"/>
      <c r="N89" s="19"/>
      <c r="O89" s="19">
        <v>1</v>
      </c>
      <c r="P89" s="49"/>
      <c r="Q89" s="19">
        <v>0</v>
      </c>
      <c r="R89" s="114">
        <f t="shared" si="70"/>
        <v>1.5</v>
      </c>
      <c r="S89" s="114">
        <f t="shared" si="71"/>
        <v>3</v>
      </c>
      <c r="T89" s="114">
        <f t="shared" si="72"/>
        <v>4.5</v>
      </c>
      <c r="U89" s="114">
        <f t="shared" si="73"/>
        <v>9</v>
      </c>
      <c r="V89" s="114">
        <f t="shared" si="74"/>
        <v>15</v>
      </c>
      <c r="W89" s="17"/>
      <c r="X89" s="19">
        <f t="shared" si="57"/>
        <v>0</v>
      </c>
      <c r="Y89" s="19">
        <f t="shared" si="57"/>
        <v>0</v>
      </c>
      <c r="Z89" s="19">
        <f t="shared" si="57"/>
        <v>0</v>
      </c>
      <c r="AA89" s="19">
        <f t="shared" si="57"/>
        <v>0</v>
      </c>
      <c r="AB89" s="19">
        <f t="shared" si="58"/>
        <v>0</v>
      </c>
      <c r="AC89" s="19">
        <f t="shared" si="58"/>
        <v>15</v>
      </c>
      <c r="AD89" s="19">
        <f t="shared" si="59"/>
        <v>15</v>
      </c>
      <c r="AE89" s="267"/>
    </row>
    <row r="90" spans="1:31" ht="21.75" x14ac:dyDescent="0.25">
      <c r="A90" s="238"/>
      <c r="B90" s="235"/>
      <c r="C90" s="237"/>
      <c r="D90" s="240"/>
      <c r="E90" s="237"/>
      <c r="F90" s="241"/>
      <c r="G90" s="47">
        <v>15</v>
      </c>
      <c r="H90" s="103" t="s">
        <v>288</v>
      </c>
      <c r="I90" s="243"/>
      <c r="J90" s="19"/>
      <c r="K90" s="19"/>
      <c r="L90" s="19"/>
      <c r="M90" s="19"/>
      <c r="N90" s="19"/>
      <c r="O90" s="19">
        <v>1</v>
      </c>
      <c r="P90" s="49"/>
      <c r="Q90" s="19">
        <v>0</v>
      </c>
      <c r="R90" s="114">
        <f t="shared" si="70"/>
        <v>1.5</v>
      </c>
      <c r="S90" s="114">
        <f t="shared" si="71"/>
        <v>3</v>
      </c>
      <c r="T90" s="114">
        <f t="shared" si="72"/>
        <v>4.5</v>
      </c>
      <c r="U90" s="114">
        <f t="shared" si="73"/>
        <v>9</v>
      </c>
      <c r="V90" s="114">
        <f t="shared" si="74"/>
        <v>15</v>
      </c>
      <c r="W90" s="17"/>
      <c r="X90" s="19">
        <f t="shared" si="57"/>
        <v>0</v>
      </c>
      <c r="Y90" s="19">
        <f t="shared" si="57"/>
        <v>0</v>
      </c>
      <c r="Z90" s="19">
        <f t="shared" si="57"/>
        <v>0</v>
      </c>
      <c r="AA90" s="19">
        <f t="shared" si="57"/>
        <v>0</v>
      </c>
      <c r="AB90" s="19">
        <f t="shared" si="58"/>
        <v>0</v>
      </c>
      <c r="AC90" s="19">
        <f t="shared" si="58"/>
        <v>15</v>
      </c>
      <c r="AD90" s="19">
        <f t="shared" si="59"/>
        <v>15</v>
      </c>
      <c r="AE90" s="267"/>
    </row>
    <row r="91" spans="1:31" ht="24" x14ac:dyDescent="0.25">
      <c r="A91" s="238"/>
      <c r="B91" s="235"/>
      <c r="C91" s="237"/>
      <c r="D91" s="240"/>
      <c r="E91" s="237"/>
      <c r="F91" s="241"/>
      <c r="G91" s="47">
        <v>16</v>
      </c>
      <c r="H91" s="43" t="s">
        <v>289</v>
      </c>
      <c r="I91" s="266"/>
      <c r="J91" s="19"/>
      <c r="K91" s="19"/>
      <c r="L91" s="19"/>
      <c r="M91" s="19"/>
      <c r="N91" s="19"/>
      <c r="O91" s="19">
        <v>1</v>
      </c>
      <c r="P91" s="49"/>
      <c r="Q91" s="19">
        <v>0</v>
      </c>
      <c r="R91" s="114">
        <f t="shared" si="70"/>
        <v>1.5</v>
      </c>
      <c r="S91" s="114">
        <f t="shared" si="71"/>
        <v>3</v>
      </c>
      <c r="T91" s="114">
        <f t="shared" si="72"/>
        <v>4.5</v>
      </c>
      <c r="U91" s="114">
        <f t="shared" si="73"/>
        <v>9</v>
      </c>
      <c r="V91" s="114">
        <f t="shared" si="74"/>
        <v>15</v>
      </c>
      <c r="W91" s="17"/>
      <c r="X91" s="19">
        <f t="shared" si="57"/>
        <v>0</v>
      </c>
      <c r="Y91" s="19">
        <f t="shared" si="57"/>
        <v>0</v>
      </c>
      <c r="Z91" s="19">
        <f t="shared" si="57"/>
        <v>0</v>
      </c>
      <c r="AA91" s="19">
        <f t="shared" si="57"/>
        <v>0</v>
      </c>
      <c r="AB91" s="19">
        <f t="shared" si="58"/>
        <v>0</v>
      </c>
      <c r="AC91" s="19">
        <f t="shared" si="58"/>
        <v>15</v>
      </c>
      <c r="AD91" s="19">
        <f t="shared" si="59"/>
        <v>15</v>
      </c>
      <c r="AE91" s="267"/>
    </row>
    <row r="92" spans="1:31" ht="24" x14ac:dyDescent="0.25">
      <c r="A92" s="238"/>
      <c r="B92" s="235"/>
      <c r="C92" s="237"/>
      <c r="D92" s="240"/>
      <c r="E92" s="237"/>
      <c r="F92" s="241"/>
      <c r="G92" s="47">
        <v>17</v>
      </c>
      <c r="H92" s="103" t="s">
        <v>290</v>
      </c>
      <c r="I92" s="46" t="s">
        <v>408</v>
      </c>
      <c r="J92" s="19"/>
      <c r="K92" s="19"/>
      <c r="L92" s="19"/>
      <c r="M92" s="19"/>
      <c r="N92" s="19"/>
      <c r="O92" s="19">
        <v>1</v>
      </c>
      <c r="P92" s="248"/>
      <c r="Q92" s="19">
        <v>0</v>
      </c>
      <c r="R92" s="114">
        <f t="shared" si="70"/>
        <v>1.5</v>
      </c>
      <c r="S92" s="114">
        <f t="shared" si="71"/>
        <v>3</v>
      </c>
      <c r="T92" s="114">
        <f t="shared" si="72"/>
        <v>4.5</v>
      </c>
      <c r="U92" s="114">
        <f t="shared" si="73"/>
        <v>9</v>
      </c>
      <c r="V92" s="114">
        <f t="shared" si="74"/>
        <v>15</v>
      </c>
      <c r="W92" s="17"/>
      <c r="X92" s="19">
        <f t="shared" si="57"/>
        <v>0</v>
      </c>
      <c r="Y92" s="19">
        <f t="shared" si="57"/>
        <v>0</v>
      </c>
      <c r="Z92" s="19">
        <f t="shared" si="57"/>
        <v>0</v>
      </c>
      <c r="AA92" s="19">
        <f t="shared" si="57"/>
        <v>0</v>
      </c>
      <c r="AB92" s="19">
        <f t="shared" si="58"/>
        <v>0</v>
      </c>
      <c r="AC92" s="19">
        <f t="shared" si="58"/>
        <v>15</v>
      </c>
      <c r="AD92" s="19">
        <f t="shared" si="59"/>
        <v>15</v>
      </c>
      <c r="AE92" s="267"/>
    </row>
    <row r="93" spans="1:31" ht="24" x14ac:dyDescent="0.25">
      <c r="A93" s="238"/>
      <c r="B93" s="235"/>
      <c r="C93" s="237"/>
      <c r="D93" s="240" t="s">
        <v>36</v>
      </c>
      <c r="E93" s="237"/>
      <c r="F93" s="240" t="s">
        <v>291</v>
      </c>
      <c r="G93" s="47">
        <v>18</v>
      </c>
      <c r="H93" s="103" t="s">
        <v>292</v>
      </c>
      <c r="I93" s="242" t="s">
        <v>409</v>
      </c>
      <c r="J93" s="19"/>
      <c r="K93" s="19"/>
      <c r="L93" s="19"/>
      <c r="M93" s="19"/>
      <c r="N93" s="19"/>
      <c r="O93" s="19">
        <v>1</v>
      </c>
      <c r="P93" s="248"/>
      <c r="Q93" s="19">
        <v>0</v>
      </c>
      <c r="R93" s="114">
        <f t="shared" si="70"/>
        <v>1.5</v>
      </c>
      <c r="S93" s="114">
        <f t="shared" si="71"/>
        <v>3</v>
      </c>
      <c r="T93" s="114">
        <f t="shared" si="72"/>
        <v>4.5</v>
      </c>
      <c r="U93" s="114">
        <f t="shared" si="73"/>
        <v>9</v>
      </c>
      <c r="V93" s="114">
        <f t="shared" si="74"/>
        <v>15</v>
      </c>
      <c r="W93" s="17"/>
      <c r="X93" s="19">
        <f t="shared" si="57"/>
        <v>0</v>
      </c>
      <c r="Y93" s="19">
        <f t="shared" si="57"/>
        <v>0</v>
      </c>
      <c r="Z93" s="19">
        <f t="shared" si="57"/>
        <v>0</v>
      </c>
      <c r="AA93" s="19">
        <f t="shared" si="57"/>
        <v>0</v>
      </c>
      <c r="AB93" s="19">
        <f t="shared" si="58"/>
        <v>0</v>
      </c>
      <c r="AC93" s="19">
        <f t="shared" si="58"/>
        <v>15</v>
      </c>
      <c r="AD93" s="19">
        <f t="shared" si="59"/>
        <v>15</v>
      </c>
      <c r="AE93" s="267"/>
    </row>
    <row r="94" spans="1:31" ht="24" x14ac:dyDescent="0.25">
      <c r="A94" s="238"/>
      <c r="B94" s="235"/>
      <c r="C94" s="237"/>
      <c r="D94" s="240"/>
      <c r="E94" s="237"/>
      <c r="F94" s="240"/>
      <c r="G94" s="47">
        <v>19</v>
      </c>
      <c r="H94" s="103" t="s">
        <v>293</v>
      </c>
      <c r="I94" s="243"/>
      <c r="J94" s="19"/>
      <c r="K94" s="19"/>
      <c r="L94" s="19"/>
      <c r="M94" s="19"/>
      <c r="N94" s="19"/>
      <c r="O94" s="19">
        <v>1</v>
      </c>
      <c r="P94" s="248"/>
      <c r="Q94" s="19">
        <v>0</v>
      </c>
      <c r="R94" s="114">
        <f t="shared" si="70"/>
        <v>1.5</v>
      </c>
      <c r="S94" s="114">
        <f t="shared" si="71"/>
        <v>3</v>
      </c>
      <c r="T94" s="114">
        <f t="shared" si="72"/>
        <v>4.5</v>
      </c>
      <c r="U94" s="114">
        <f t="shared" si="73"/>
        <v>9</v>
      </c>
      <c r="V94" s="114">
        <f t="shared" si="74"/>
        <v>15</v>
      </c>
      <c r="W94" s="17"/>
      <c r="X94" s="19">
        <f t="shared" si="57"/>
        <v>0</v>
      </c>
      <c r="Y94" s="19">
        <f t="shared" si="57"/>
        <v>0</v>
      </c>
      <c r="Z94" s="19">
        <f t="shared" si="57"/>
        <v>0</v>
      </c>
      <c r="AA94" s="19">
        <f t="shared" si="57"/>
        <v>0</v>
      </c>
      <c r="AB94" s="19">
        <f t="shared" si="58"/>
        <v>0</v>
      </c>
      <c r="AC94" s="19">
        <f t="shared" si="58"/>
        <v>15</v>
      </c>
      <c r="AD94" s="19">
        <f t="shared" si="59"/>
        <v>15</v>
      </c>
      <c r="AE94" s="267"/>
    </row>
    <row r="95" spans="1:31" ht="36" x14ac:dyDescent="0.25">
      <c r="A95" s="238"/>
      <c r="B95" s="235"/>
      <c r="C95" s="237"/>
      <c r="D95" s="240"/>
      <c r="E95" s="237"/>
      <c r="F95" s="240"/>
      <c r="G95" s="47">
        <v>20</v>
      </c>
      <c r="H95" s="103" t="s">
        <v>294</v>
      </c>
      <c r="I95" s="243"/>
      <c r="J95" s="19"/>
      <c r="K95" s="19"/>
      <c r="L95" s="19"/>
      <c r="M95" s="19"/>
      <c r="N95" s="19"/>
      <c r="O95" s="19">
        <v>1</v>
      </c>
      <c r="P95" s="248"/>
      <c r="Q95" s="19">
        <v>0</v>
      </c>
      <c r="R95" s="114">
        <f t="shared" si="70"/>
        <v>1.5</v>
      </c>
      <c r="S95" s="114">
        <f t="shared" si="71"/>
        <v>3</v>
      </c>
      <c r="T95" s="114">
        <f t="shared" si="72"/>
        <v>4.5</v>
      </c>
      <c r="U95" s="114">
        <f t="shared" si="73"/>
        <v>9</v>
      </c>
      <c r="V95" s="114">
        <f t="shared" si="74"/>
        <v>15</v>
      </c>
      <c r="W95" s="17"/>
      <c r="X95" s="19">
        <f t="shared" si="57"/>
        <v>0</v>
      </c>
      <c r="Y95" s="19">
        <f t="shared" si="57"/>
        <v>0</v>
      </c>
      <c r="Z95" s="19">
        <f t="shared" si="57"/>
        <v>0</v>
      </c>
      <c r="AA95" s="19">
        <f t="shared" si="57"/>
        <v>0</v>
      </c>
      <c r="AB95" s="19">
        <f t="shared" si="58"/>
        <v>0</v>
      </c>
      <c r="AC95" s="19">
        <f t="shared" si="58"/>
        <v>15</v>
      </c>
      <c r="AD95" s="19">
        <f t="shared" si="59"/>
        <v>15</v>
      </c>
      <c r="AE95" s="267"/>
    </row>
    <row r="96" spans="1:31" ht="36" x14ac:dyDescent="0.25">
      <c r="A96" s="238"/>
      <c r="B96" s="235"/>
      <c r="C96" s="237"/>
      <c r="D96" s="240"/>
      <c r="E96" s="237"/>
      <c r="F96" s="240"/>
      <c r="G96" s="47">
        <v>21</v>
      </c>
      <c r="H96" s="103" t="s">
        <v>295</v>
      </c>
      <c r="I96" s="243"/>
      <c r="J96" s="19"/>
      <c r="K96" s="19"/>
      <c r="L96" s="19"/>
      <c r="M96" s="19"/>
      <c r="N96" s="19"/>
      <c r="O96" s="19">
        <v>1</v>
      </c>
      <c r="P96" s="49"/>
      <c r="Q96" s="19">
        <v>0</v>
      </c>
      <c r="R96" s="114">
        <f t="shared" si="70"/>
        <v>1.5</v>
      </c>
      <c r="S96" s="114">
        <f t="shared" si="71"/>
        <v>3</v>
      </c>
      <c r="T96" s="114">
        <f t="shared" si="72"/>
        <v>4.5</v>
      </c>
      <c r="U96" s="114">
        <f t="shared" si="73"/>
        <v>9</v>
      </c>
      <c r="V96" s="114">
        <f t="shared" si="74"/>
        <v>15</v>
      </c>
      <c r="W96" s="17"/>
      <c r="X96" s="19">
        <f t="shared" si="57"/>
        <v>0</v>
      </c>
      <c r="Y96" s="19">
        <f t="shared" si="57"/>
        <v>0</v>
      </c>
      <c r="Z96" s="19">
        <f t="shared" si="57"/>
        <v>0</v>
      </c>
      <c r="AA96" s="19">
        <f t="shared" si="57"/>
        <v>0</v>
      </c>
      <c r="AB96" s="19">
        <f t="shared" si="58"/>
        <v>0</v>
      </c>
      <c r="AC96" s="19">
        <f t="shared" si="58"/>
        <v>15</v>
      </c>
      <c r="AD96" s="19">
        <f t="shared" si="59"/>
        <v>15</v>
      </c>
      <c r="AE96" s="267"/>
    </row>
    <row r="97" spans="1:31" ht="24" x14ac:dyDescent="0.25">
      <c r="A97" s="238"/>
      <c r="B97" s="235"/>
      <c r="C97" s="237"/>
      <c r="D97" s="240"/>
      <c r="E97" s="237"/>
      <c r="F97" s="240"/>
      <c r="G97" s="47">
        <v>22</v>
      </c>
      <c r="H97" s="103" t="s">
        <v>296</v>
      </c>
      <c r="I97" s="243"/>
      <c r="J97" s="19"/>
      <c r="K97" s="19"/>
      <c r="L97" s="19"/>
      <c r="M97" s="19"/>
      <c r="N97" s="19"/>
      <c r="O97" s="19">
        <v>1</v>
      </c>
      <c r="P97" s="49"/>
      <c r="Q97" s="19">
        <v>0</v>
      </c>
      <c r="R97" s="114">
        <f t="shared" ref="R97" si="75">5*0.1</f>
        <v>0.5</v>
      </c>
      <c r="S97" s="114">
        <f t="shared" ref="S97" si="76">5*0.2</f>
        <v>1</v>
      </c>
      <c r="T97" s="114">
        <f t="shared" ref="T97" si="77">5*0.3</f>
        <v>1.5</v>
      </c>
      <c r="U97" s="114">
        <f t="shared" ref="U97" si="78">5*0.6</f>
        <v>3</v>
      </c>
      <c r="V97" s="114">
        <f t="shared" ref="V97" si="79">5*1</f>
        <v>5</v>
      </c>
      <c r="W97" s="17"/>
      <c r="X97" s="19">
        <f t="shared" si="57"/>
        <v>0</v>
      </c>
      <c r="Y97" s="19">
        <f t="shared" si="57"/>
        <v>0</v>
      </c>
      <c r="Z97" s="19">
        <f t="shared" si="57"/>
        <v>0</v>
      </c>
      <c r="AA97" s="19">
        <f t="shared" si="57"/>
        <v>0</v>
      </c>
      <c r="AB97" s="19">
        <f t="shared" si="58"/>
        <v>0</v>
      </c>
      <c r="AC97" s="19">
        <f t="shared" si="58"/>
        <v>5</v>
      </c>
      <c r="AD97" s="19">
        <f t="shared" si="59"/>
        <v>5</v>
      </c>
      <c r="AE97" s="267"/>
    </row>
    <row r="98" spans="1:31" ht="21.75" x14ac:dyDescent="0.25">
      <c r="A98" s="238"/>
      <c r="B98" s="235"/>
      <c r="C98" s="237"/>
      <c r="D98" s="240"/>
      <c r="E98" s="237"/>
      <c r="F98" s="240"/>
      <c r="G98" s="47">
        <v>23</v>
      </c>
      <c r="H98" s="103" t="s">
        <v>297</v>
      </c>
      <c r="I98" s="243"/>
      <c r="J98" s="19"/>
      <c r="K98" s="19"/>
      <c r="L98" s="19"/>
      <c r="M98" s="19"/>
      <c r="N98" s="19"/>
      <c r="O98" s="19">
        <v>1</v>
      </c>
      <c r="P98" s="49"/>
      <c r="Q98" s="19">
        <v>0</v>
      </c>
      <c r="R98" s="158">
        <f t="shared" ref="R98:R99" si="80">20*0.1</f>
        <v>2</v>
      </c>
      <c r="S98" s="158">
        <f t="shared" ref="S98:S99" si="81">20*0.2</f>
        <v>4</v>
      </c>
      <c r="T98" s="158">
        <f t="shared" ref="T98:T99" si="82">20*0.3</f>
        <v>6</v>
      </c>
      <c r="U98" s="158">
        <f t="shared" ref="U98:U99" si="83">20*0.6</f>
        <v>12</v>
      </c>
      <c r="V98" s="158">
        <f t="shared" ref="V98:V99" si="84">20*1</f>
        <v>20</v>
      </c>
      <c r="W98" s="17"/>
      <c r="X98" s="19">
        <f t="shared" si="57"/>
        <v>0</v>
      </c>
      <c r="Y98" s="19">
        <f t="shared" si="57"/>
        <v>0</v>
      </c>
      <c r="Z98" s="19">
        <f t="shared" si="57"/>
        <v>0</v>
      </c>
      <c r="AA98" s="19">
        <f t="shared" si="57"/>
        <v>0</v>
      </c>
      <c r="AB98" s="19">
        <f t="shared" si="58"/>
        <v>0</v>
      </c>
      <c r="AC98" s="19">
        <f t="shared" si="58"/>
        <v>20</v>
      </c>
      <c r="AD98" s="19">
        <f t="shared" si="59"/>
        <v>20</v>
      </c>
      <c r="AE98" s="267"/>
    </row>
    <row r="99" spans="1:31" ht="24" x14ac:dyDescent="0.25">
      <c r="A99" s="238"/>
      <c r="B99" s="235"/>
      <c r="C99" s="237"/>
      <c r="D99" s="240"/>
      <c r="E99" s="237"/>
      <c r="F99" s="240"/>
      <c r="G99" s="47">
        <v>24</v>
      </c>
      <c r="H99" s="103" t="s">
        <v>298</v>
      </c>
      <c r="I99" s="266"/>
      <c r="J99" s="19"/>
      <c r="K99" s="19"/>
      <c r="L99" s="19"/>
      <c r="M99" s="19"/>
      <c r="N99" s="19"/>
      <c r="O99" s="19">
        <v>1</v>
      </c>
      <c r="P99" s="49"/>
      <c r="Q99" s="19">
        <v>0</v>
      </c>
      <c r="R99" s="158">
        <f t="shared" si="80"/>
        <v>2</v>
      </c>
      <c r="S99" s="158">
        <f t="shared" si="81"/>
        <v>4</v>
      </c>
      <c r="T99" s="158">
        <f t="shared" si="82"/>
        <v>6</v>
      </c>
      <c r="U99" s="158">
        <f t="shared" si="83"/>
        <v>12</v>
      </c>
      <c r="V99" s="158">
        <f t="shared" si="84"/>
        <v>20</v>
      </c>
      <c r="W99" s="17"/>
      <c r="X99" s="19">
        <f t="shared" si="57"/>
        <v>0</v>
      </c>
      <c r="Y99" s="19">
        <f t="shared" si="57"/>
        <v>0</v>
      </c>
      <c r="Z99" s="19">
        <f t="shared" si="57"/>
        <v>0</v>
      </c>
      <c r="AA99" s="19">
        <f t="shared" si="57"/>
        <v>0</v>
      </c>
      <c r="AB99" s="19">
        <f t="shared" si="58"/>
        <v>0</v>
      </c>
      <c r="AC99" s="19">
        <f t="shared" si="58"/>
        <v>20</v>
      </c>
      <c r="AD99" s="19">
        <f t="shared" si="59"/>
        <v>20</v>
      </c>
      <c r="AE99" s="267"/>
    </row>
    <row r="100" spans="1:31" ht="36" x14ac:dyDescent="0.25">
      <c r="A100" s="238"/>
      <c r="B100" s="235"/>
      <c r="C100" s="21"/>
      <c r="D100" s="46" t="s">
        <v>37</v>
      </c>
      <c r="E100" s="47"/>
      <c r="F100" s="119" t="s">
        <v>508</v>
      </c>
      <c r="G100" s="47">
        <v>25</v>
      </c>
      <c r="H100" s="103" t="s">
        <v>299</v>
      </c>
      <c r="I100" s="46" t="s">
        <v>410</v>
      </c>
      <c r="J100" s="19"/>
      <c r="K100" s="19"/>
      <c r="L100" s="19"/>
      <c r="M100" s="19"/>
      <c r="N100" s="19"/>
      <c r="O100" s="19">
        <v>1</v>
      </c>
      <c r="P100" s="248"/>
      <c r="Q100" s="19">
        <v>0</v>
      </c>
      <c r="R100" s="114">
        <f t="shared" ref="R100:R101" si="85">15*0.1</f>
        <v>1.5</v>
      </c>
      <c r="S100" s="114">
        <f t="shared" ref="S100:S101" si="86">15*0.2</f>
        <v>3</v>
      </c>
      <c r="T100" s="114">
        <f t="shared" ref="T100:T101" si="87">15*0.3</f>
        <v>4.5</v>
      </c>
      <c r="U100" s="114">
        <f t="shared" ref="U100:U101" si="88">15*0.6</f>
        <v>9</v>
      </c>
      <c r="V100" s="114">
        <f t="shared" ref="V100:V101" si="89">15*1</f>
        <v>15</v>
      </c>
      <c r="W100" s="17"/>
      <c r="X100" s="19">
        <f t="shared" si="57"/>
        <v>0</v>
      </c>
      <c r="Y100" s="19">
        <f t="shared" si="57"/>
        <v>0</v>
      </c>
      <c r="Z100" s="19">
        <f t="shared" si="57"/>
        <v>0</v>
      </c>
      <c r="AA100" s="19">
        <f t="shared" si="57"/>
        <v>0</v>
      </c>
      <c r="AB100" s="19">
        <f t="shared" si="58"/>
        <v>0</v>
      </c>
      <c r="AC100" s="19">
        <f t="shared" si="58"/>
        <v>15</v>
      </c>
      <c r="AD100" s="19">
        <f t="shared" si="59"/>
        <v>15</v>
      </c>
      <c r="AE100" s="267"/>
    </row>
    <row r="101" spans="1:31" ht="36" x14ac:dyDescent="0.25">
      <c r="A101" s="238"/>
      <c r="B101" s="271"/>
      <c r="C101" s="21"/>
      <c r="D101" s="46" t="s">
        <v>302</v>
      </c>
      <c r="E101" s="47"/>
      <c r="F101" s="119" t="s">
        <v>301</v>
      </c>
      <c r="G101" s="47">
        <v>26</v>
      </c>
      <c r="H101" s="103" t="s">
        <v>300</v>
      </c>
      <c r="I101" s="46"/>
      <c r="J101" s="19"/>
      <c r="K101" s="19"/>
      <c r="L101" s="19"/>
      <c r="M101" s="19"/>
      <c r="N101" s="19"/>
      <c r="O101" s="19">
        <v>1</v>
      </c>
      <c r="P101" s="248"/>
      <c r="Q101" s="19">
        <v>0</v>
      </c>
      <c r="R101" s="114">
        <f t="shared" si="85"/>
        <v>1.5</v>
      </c>
      <c r="S101" s="114">
        <f t="shared" si="86"/>
        <v>3</v>
      </c>
      <c r="T101" s="114">
        <f t="shared" si="87"/>
        <v>4.5</v>
      </c>
      <c r="U101" s="114">
        <f t="shared" si="88"/>
        <v>9</v>
      </c>
      <c r="V101" s="114">
        <f t="shared" si="89"/>
        <v>15</v>
      </c>
      <c r="W101" s="17"/>
      <c r="X101" s="19">
        <f t="shared" si="57"/>
        <v>0</v>
      </c>
      <c r="Y101" s="19">
        <f t="shared" si="57"/>
        <v>0</v>
      </c>
      <c r="Z101" s="19">
        <f t="shared" si="57"/>
        <v>0</v>
      </c>
      <c r="AA101" s="19">
        <f t="shared" si="57"/>
        <v>0</v>
      </c>
      <c r="AB101" s="19">
        <f t="shared" si="58"/>
        <v>0</v>
      </c>
      <c r="AC101" s="19">
        <f t="shared" si="58"/>
        <v>15</v>
      </c>
      <c r="AD101" s="19">
        <f t="shared" si="59"/>
        <v>15</v>
      </c>
      <c r="AE101" s="267"/>
    </row>
    <row r="102" spans="1:31" ht="36" x14ac:dyDescent="0.25">
      <c r="A102" s="269">
        <v>7</v>
      </c>
      <c r="B102" s="234" t="s">
        <v>305</v>
      </c>
      <c r="C102" s="237"/>
      <c r="D102" s="240" t="s">
        <v>303</v>
      </c>
      <c r="E102" s="237"/>
      <c r="F102" s="236" t="s">
        <v>304</v>
      </c>
      <c r="G102" s="47">
        <v>1</v>
      </c>
      <c r="H102" s="103" t="s">
        <v>306</v>
      </c>
      <c r="I102" s="242" t="s">
        <v>411</v>
      </c>
      <c r="J102" s="19"/>
      <c r="K102" s="19"/>
      <c r="L102" s="19"/>
      <c r="M102" s="19"/>
      <c r="N102" s="19"/>
      <c r="O102" s="19">
        <v>1</v>
      </c>
      <c r="P102" s="248"/>
      <c r="Q102" s="19">
        <v>0</v>
      </c>
      <c r="R102" s="114">
        <f>10*0.1</f>
        <v>1</v>
      </c>
      <c r="S102" s="114">
        <f>10*0.2</f>
        <v>2</v>
      </c>
      <c r="T102" s="114">
        <f>10*0.3</f>
        <v>3</v>
      </c>
      <c r="U102" s="114">
        <f>10*0.6</f>
        <v>6</v>
      </c>
      <c r="V102" s="114">
        <f>10*1</f>
        <v>10</v>
      </c>
      <c r="W102" s="17"/>
      <c r="X102" s="19">
        <f t="shared" si="57"/>
        <v>0</v>
      </c>
      <c r="Y102" s="19">
        <f t="shared" si="57"/>
        <v>0</v>
      </c>
      <c r="Z102" s="19">
        <f t="shared" si="57"/>
        <v>0</v>
      </c>
      <c r="AA102" s="19">
        <f t="shared" si="57"/>
        <v>0</v>
      </c>
      <c r="AB102" s="19">
        <f t="shared" si="58"/>
        <v>0</v>
      </c>
      <c r="AC102" s="19">
        <f t="shared" si="58"/>
        <v>10</v>
      </c>
      <c r="AD102" s="19">
        <f t="shared" si="59"/>
        <v>10</v>
      </c>
      <c r="AE102" s="267">
        <f>SUM(AD102:AD113)</f>
        <v>195</v>
      </c>
    </row>
    <row r="103" spans="1:31" ht="24" x14ac:dyDescent="0.25">
      <c r="A103" s="270"/>
      <c r="B103" s="235"/>
      <c r="C103" s="237"/>
      <c r="D103" s="240"/>
      <c r="E103" s="237"/>
      <c r="F103" s="236"/>
      <c r="G103" s="47">
        <v>2</v>
      </c>
      <c r="H103" s="103" t="s">
        <v>307</v>
      </c>
      <c r="I103" s="243"/>
      <c r="J103" s="19"/>
      <c r="K103" s="19"/>
      <c r="L103" s="19"/>
      <c r="M103" s="19"/>
      <c r="N103" s="19"/>
      <c r="O103" s="19">
        <v>1</v>
      </c>
      <c r="P103" s="248"/>
      <c r="Q103" s="19">
        <v>0</v>
      </c>
      <c r="R103" s="114">
        <f>15*0.1</f>
        <v>1.5</v>
      </c>
      <c r="S103" s="114">
        <f>15*0.2</f>
        <v>3</v>
      </c>
      <c r="T103" s="114">
        <f>15*0.3</f>
        <v>4.5</v>
      </c>
      <c r="U103" s="114">
        <f>15*0.6</f>
        <v>9</v>
      </c>
      <c r="V103" s="114">
        <f>15*1</f>
        <v>15</v>
      </c>
      <c r="W103" s="17"/>
      <c r="X103" s="19">
        <f t="shared" si="57"/>
        <v>0</v>
      </c>
      <c r="Y103" s="19">
        <f t="shared" si="57"/>
        <v>0</v>
      </c>
      <c r="Z103" s="19">
        <f t="shared" si="57"/>
        <v>0</v>
      </c>
      <c r="AA103" s="19">
        <f t="shared" si="57"/>
        <v>0</v>
      </c>
      <c r="AB103" s="19">
        <f t="shared" si="58"/>
        <v>0</v>
      </c>
      <c r="AC103" s="19">
        <f t="shared" si="58"/>
        <v>15</v>
      </c>
      <c r="AD103" s="19">
        <f t="shared" si="59"/>
        <v>15</v>
      </c>
      <c r="AE103" s="267"/>
    </row>
    <row r="104" spans="1:31" x14ac:dyDescent="0.25">
      <c r="A104" s="270"/>
      <c r="B104" s="235"/>
      <c r="C104" s="237"/>
      <c r="D104" s="240"/>
      <c r="E104" s="237"/>
      <c r="F104" s="236"/>
      <c r="G104" s="47">
        <v>3</v>
      </c>
      <c r="H104" s="103" t="s">
        <v>308</v>
      </c>
      <c r="I104" s="243"/>
      <c r="J104" s="19"/>
      <c r="K104" s="19"/>
      <c r="L104" s="19"/>
      <c r="M104" s="19"/>
      <c r="N104" s="19"/>
      <c r="O104" s="19">
        <v>1</v>
      </c>
      <c r="P104" s="49"/>
      <c r="Q104" s="19">
        <v>0</v>
      </c>
      <c r="R104" s="114">
        <f>10*0.1</f>
        <v>1</v>
      </c>
      <c r="S104" s="114">
        <f>10*0.2</f>
        <v>2</v>
      </c>
      <c r="T104" s="114">
        <f>10*0.3</f>
        <v>3</v>
      </c>
      <c r="U104" s="114">
        <f>10*0.6</f>
        <v>6</v>
      </c>
      <c r="V104" s="114">
        <f>10*1</f>
        <v>10</v>
      </c>
      <c r="W104" s="17"/>
      <c r="X104" s="19">
        <f t="shared" si="57"/>
        <v>0</v>
      </c>
      <c r="Y104" s="19">
        <f t="shared" si="57"/>
        <v>0</v>
      </c>
      <c r="Z104" s="19">
        <f t="shared" si="57"/>
        <v>0</v>
      </c>
      <c r="AA104" s="19">
        <f t="shared" si="57"/>
        <v>0</v>
      </c>
      <c r="AB104" s="19">
        <f t="shared" si="58"/>
        <v>0</v>
      </c>
      <c r="AC104" s="19">
        <f t="shared" si="58"/>
        <v>10</v>
      </c>
      <c r="AD104" s="19">
        <f t="shared" si="59"/>
        <v>10</v>
      </c>
      <c r="AE104" s="267"/>
    </row>
    <row r="105" spans="1:31" ht="24" x14ac:dyDescent="0.25">
      <c r="A105" s="270"/>
      <c r="B105" s="235"/>
      <c r="C105" s="237"/>
      <c r="D105" s="240"/>
      <c r="E105" s="237"/>
      <c r="F105" s="236"/>
      <c r="G105" s="47">
        <v>4</v>
      </c>
      <c r="H105" s="103" t="s">
        <v>309</v>
      </c>
      <c r="I105" s="266"/>
      <c r="J105" s="19"/>
      <c r="K105" s="19"/>
      <c r="L105" s="19"/>
      <c r="M105" s="19"/>
      <c r="N105" s="19"/>
      <c r="O105" s="19">
        <v>1</v>
      </c>
      <c r="P105" s="49"/>
      <c r="Q105" s="19">
        <v>0</v>
      </c>
      <c r="R105" s="158">
        <f t="shared" ref="R105:R106" si="90">20*0.1</f>
        <v>2</v>
      </c>
      <c r="S105" s="158">
        <f t="shared" ref="S105:S106" si="91">20*0.2</f>
        <v>4</v>
      </c>
      <c r="T105" s="158">
        <f t="shared" ref="T105:T106" si="92">20*0.3</f>
        <v>6</v>
      </c>
      <c r="U105" s="158">
        <f t="shared" ref="U105:U106" si="93">20*0.6</f>
        <v>12</v>
      </c>
      <c r="V105" s="158">
        <f t="shared" ref="V105:V106" si="94">20*1</f>
        <v>20</v>
      </c>
      <c r="W105" s="17"/>
      <c r="X105" s="19">
        <f t="shared" si="57"/>
        <v>0</v>
      </c>
      <c r="Y105" s="19">
        <f t="shared" si="57"/>
        <v>0</v>
      </c>
      <c r="Z105" s="19">
        <f t="shared" si="57"/>
        <v>0</v>
      </c>
      <c r="AA105" s="19">
        <f t="shared" si="57"/>
        <v>0</v>
      </c>
      <c r="AB105" s="19">
        <f t="shared" si="58"/>
        <v>0</v>
      </c>
      <c r="AC105" s="19">
        <f t="shared" si="58"/>
        <v>20</v>
      </c>
      <c r="AD105" s="19">
        <f t="shared" si="59"/>
        <v>20</v>
      </c>
      <c r="AE105" s="267"/>
    </row>
    <row r="106" spans="1:31" ht="24" x14ac:dyDescent="0.25">
      <c r="A106" s="270"/>
      <c r="B106" s="235"/>
      <c r="C106" s="237"/>
      <c r="D106" s="240" t="s">
        <v>38</v>
      </c>
      <c r="E106" s="237"/>
      <c r="F106" s="236" t="s">
        <v>310</v>
      </c>
      <c r="G106" s="47">
        <v>5</v>
      </c>
      <c r="H106" s="103" t="s">
        <v>311</v>
      </c>
      <c r="I106" s="242" t="s">
        <v>412</v>
      </c>
      <c r="J106" s="19"/>
      <c r="K106" s="19"/>
      <c r="L106" s="19"/>
      <c r="M106" s="19"/>
      <c r="N106" s="19"/>
      <c r="O106" s="19">
        <v>1</v>
      </c>
      <c r="P106" s="49"/>
      <c r="Q106" s="19">
        <v>0</v>
      </c>
      <c r="R106" s="158">
        <f t="shared" si="90"/>
        <v>2</v>
      </c>
      <c r="S106" s="158">
        <f t="shared" si="91"/>
        <v>4</v>
      </c>
      <c r="T106" s="158">
        <f t="shared" si="92"/>
        <v>6</v>
      </c>
      <c r="U106" s="158">
        <f t="shared" si="93"/>
        <v>12</v>
      </c>
      <c r="V106" s="158">
        <f t="shared" si="94"/>
        <v>20</v>
      </c>
      <c r="W106" s="17"/>
      <c r="X106" s="19">
        <f t="shared" si="57"/>
        <v>0</v>
      </c>
      <c r="Y106" s="19">
        <f t="shared" si="57"/>
        <v>0</v>
      </c>
      <c r="Z106" s="19">
        <f t="shared" si="57"/>
        <v>0</v>
      </c>
      <c r="AA106" s="19">
        <f t="shared" si="57"/>
        <v>0</v>
      </c>
      <c r="AB106" s="19">
        <f t="shared" si="58"/>
        <v>0</v>
      </c>
      <c r="AC106" s="19">
        <f t="shared" si="58"/>
        <v>20</v>
      </c>
      <c r="AD106" s="19">
        <f t="shared" si="59"/>
        <v>20</v>
      </c>
      <c r="AE106" s="267"/>
    </row>
    <row r="107" spans="1:31" ht="24" x14ac:dyDescent="0.25">
      <c r="A107" s="270"/>
      <c r="B107" s="235"/>
      <c r="C107" s="237"/>
      <c r="D107" s="240"/>
      <c r="E107" s="237"/>
      <c r="F107" s="236"/>
      <c r="G107" s="47">
        <v>6</v>
      </c>
      <c r="H107" s="103" t="s">
        <v>312</v>
      </c>
      <c r="I107" s="243"/>
      <c r="J107" s="19"/>
      <c r="K107" s="19"/>
      <c r="L107" s="19"/>
      <c r="M107" s="19"/>
      <c r="N107" s="19"/>
      <c r="O107" s="19">
        <v>1</v>
      </c>
      <c r="P107" s="49"/>
      <c r="Q107" s="19">
        <v>0</v>
      </c>
      <c r="R107" s="114">
        <f>15*0.1</f>
        <v>1.5</v>
      </c>
      <c r="S107" s="114">
        <f>15*0.2</f>
        <v>3</v>
      </c>
      <c r="T107" s="114">
        <f>15*0.3</f>
        <v>4.5</v>
      </c>
      <c r="U107" s="114">
        <f>15*0.6</f>
        <v>9</v>
      </c>
      <c r="V107" s="114">
        <f>15*1</f>
        <v>15</v>
      </c>
      <c r="W107" s="17"/>
      <c r="X107" s="19">
        <f t="shared" si="57"/>
        <v>0</v>
      </c>
      <c r="Y107" s="19">
        <f t="shared" si="57"/>
        <v>0</v>
      </c>
      <c r="Z107" s="19">
        <f t="shared" si="57"/>
        <v>0</v>
      </c>
      <c r="AA107" s="19">
        <f t="shared" si="57"/>
        <v>0</v>
      </c>
      <c r="AB107" s="19">
        <f t="shared" si="58"/>
        <v>0</v>
      </c>
      <c r="AC107" s="19">
        <f t="shared" si="58"/>
        <v>15</v>
      </c>
      <c r="AD107" s="19">
        <f t="shared" si="59"/>
        <v>15</v>
      </c>
      <c r="AE107" s="267"/>
    </row>
    <row r="108" spans="1:31" ht="24" x14ac:dyDescent="0.25">
      <c r="A108" s="270"/>
      <c r="B108" s="235"/>
      <c r="C108" s="237"/>
      <c r="D108" s="240"/>
      <c r="E108" s="237"/>
      <c r="F108" s="236"/>
      <c r="G108" s="47">
        <v>7</v>
      </c>
      <c r="H108" s="103" t="s">
        <v>313</v>
      </c>
      <c r="I108" s="266"/>
      <c r="J108" s="19"/>
      <c r="K108" s="19"/>
      <c r="L108" s="19"/>
      <c r="M108" s="19"/>
      <c r="N108" s="19"/>
      <c r="O108" s="19">
        <v>1</v>
      </c>
      <c r="P108" s="49"/>
      <c r="Q108" s="19">
        <v>0</v>
      </c>
      <c r="R108" s="158">
        <f t="shared" ref="R108:R112" si="95">20*0.1</f>
        <v>2</v>
      </c>
      <c r="S108" s="158">
        <f t="shared" ref="S108:S112" si="96">20*0.2</f>
        <v>4</v>
      </c>
      <c r="T108" s="158">
        <f t="shared" ref="T108:T112" si="97">20*0.3</f>
        <v>6</v>
      </c>
      <c r="U108" s="158">
        <f t="shared" ref="U108:U112" si="98">20*0.6</f>
        <v>12</v>
      </c>
      <c r="V108" s="158">
        <f t="shared" ref="V108:V112" si="99">20*1</f>
        <v>20</v>
      </c>
      <c r="W108" s="17"/>
      <c r="X108" s="19">
        <f t="shared" si="57"/>
        <v>0</v>
      </c>
      <c r="Y108" s="19">
        <f t="shared" si="57"/>
        <v>0</v>
      </c>
      <c r="Z108" s="19">
        <f t="shared" si="57"/>
        <v>0</v>
      </c>
      <c r="AA108" s="19">
        <f t="shared" si="57"/>
        <v>0</v>
      </c>
      <c r="AB108" s="19">
        <f t="shared" si="58"/>
        <v>0</v>
      </c>
      <c r="AC108" s="19">
        <f t="shared" si="58"/>
        <v>20</v>
      </c>
      <c r="AD108" s="19">
        <f t="shared" si="59"/>
        <v>20</v>
      </c>
      <c r="AE108" s="267"/>
    </row>
    <row r="109" spans="1:31" ht="24" x14ac:dyDescent="0.25">
      <c r="A109" s="270"/>
      <c r="B109" s="235"/>
      <c r="C109" s="237"/>
      <c r="D109" s="240"/>
      <c r="E109" s="237"/>
      <c r="F109" s="236"/>
      <c r="G109" s="47">
        <v>8</v>
      </c>
      <c r="H109" s="103" t="s">
        <v>314</v>
      </c>
      <c r="I109" s="242" t="s">
        <v>413</v>
      </c>
      <c r="J109" s="19"/>
      <c r="K109" s="19"/>
      <c r="L109" s="19"/>
      <c r="M109" s="19"/>
      <c r="N109" s="19"/>
      <c r="O109" s="19">
        <v>1</v>
      </c>
      <c r="P109" s="49"/>
      <c r="Q109" s="19">
        <v>0</v>
      </c>
      <c r="R109" s="158">
        <f t="shared" si="95"/>
        <v>2</v>
      </c>
      <c r="S109" s="158">
        <f t="shared" si="96"/>
        <v>4</v>
      </c>
      <c r="T109" s="158">
        <f t="shared" si="97"/>
        <v>6</v>
      </c>
      <c r="U109" s="158">
        <f t="shared" si="98"/>
        <v>12</v>
      </c>
      <c r="V109" s="158">
        <f t="shared" si="99"/>
        <v>20</v>
      </c>
      <c r="W109" s="17"/>
      <c r="X109" s="19">
        <f t="shared" si="57"/>
        <v>0</v>
      </c>
      <c r="Y109" s="19">
        <f t="shared" si="57"/>
        <v>0</v>
      </c>
      <c r="Z109" s="19">
        <f t="shared" si="57"/>
        <v>0</v>
      </c>
      <c r="AA109" s="19">
        <f t="shared" si="57"/>
        <v>0</v>
      </c>
      <c r="AB109" s="19">
        <f t="shared" si="58"/>
        <v>0</v>
      </c>
      <c r="AC109" s="19">
        <f t="shared" si="58"/>
        <v>20</v>
      </c>
      <c r="AD109" s="19">
        <f t="shared" si="59"/>
        <v>20</v>
      </c>
      <c r="AE109" s="267"/>
    </row>
    <row r="110" spans="1:31" x14ac:dyDescent="0.25">
      <c r="A110" s="270"/>
      <c r="B110" s="235"/>
      <c r="C110" s="237"/>
      <c r="D110" s="240"/>
      <c r="E110" s="237"/>
      <c r="F110" s="236"/>
      <c r="G110" s="47">
        <v>9</v>
      </c>
      <c r="H110" s="103" t="s">
        <v>315</v>
      </c>
      <c r="I110" s="266"/>
      <c r="J110" s="19"/>
      <c r="K110" s="19"/>
      <c r="L110" s="19"/>
      <c r="M110" s="19"/>
      <c r="N110" s="19"/>
      <c r="O110" s="19">
        <v>1</v>
      </c>
      <c r="P110" s="49"/>
      <c r="Q110" s="19">
        <v>0</v>
      </c>
      <c r="R110" s="158">
        <f t="shared" si="95"/>
        <v>2</v>
      </c>
      <c r="S110" s="158">
        <f t="shared" si="96"/>
        <v>4</v>
      </c>
      <c r="T110" s="158">
        <f t="shared" si="97"/>
        <v>6</v>
      </c>
      <c r="U110" s="158">
        <f t="shared" si="98"/>
        <v>12</v>
      </c>
      <c r="V110" s="158">
        <f t="shared" si="99"/>
        <v>20</v>
      </c>
      <c r="W110" s="17"/>
      <c r="X110" s="19">
        <f t="shared" si="57"/>
        <v>0</v>
      </c>
      <c r="Y110" s="19">
        <f t="shared" si="57"/>
        <v>0</v>
      </c>
      <c r="Z110" s="19">
        <f t="shared" si="57"/>
        <v>0</v>
      </c>
      <c r="AA110" s="19">
        <f t="shared" si="57"/>
        <v>0</v>
      </c>
      <c r="AB110" s="19">
        <f t="shared" si="58"/>
        <v>0</v>
      </c>
      <c r="AC110" s="19">
        <f t="shared" si="58"/>
        <v>20</v>
      </c>
      <c r="AD110" s="19">
        <f t="shared" si="59"/>
        <v>20</v>
      </c>
      <c r="AE110" s="267"/>
    </row>
    <row r="111" spans="1:31" ht="36" x14ac:dyDescent="0.25">
      <c r="A111" s="270"/>
      <c r="B111" s="235"/>
      <c r="C111" s="264"/>
      <c r="D111" s="240" t="s">
        <v>39</v>
      </c>
      <c r="E111" s="237"/>
      <c r="F111" s="236" t="s">
        <v>316</v>
      </c>
      <c r="G111" s="47">
        <v>10</v>
      </c>
      <c r="H111" s="103" t="s">
        <v>317</v>
      </c>
      <c r="I111" s="242" t="s">
        <v>414</v>
      </c>
      <c r="J111" s="19"/>
      <c r="K111" s="19"/>
      <c r="L111" s="19"/>
      <c r="M111" s="19"/>
      <c r="N111" s="19"/>
      <c r="O111" s="19">
        <v>1</v>
      </c>
      <c r="P111" s="49"/>
      <c r="Q111" s="19">
        <v>0</v>
      </c>
      <c r="R111" s="158">
        <f t="shared" si="95"/>
        <v>2</v>
      </c>
      <c r="S111" s="158">
        <f t="shared" si="96"/>
        <v>4</v>
      </c>
      <c r="T111" s="158">
        <f t="shared" si="97"/>
        <v>6</v>
      </c>
      <c r="U111" s="158">
        <f t="shared" si="98"/>
        <v>12</v>
      </c>
      <c r="V111" s="158">
        <f t="shared" si="99"/>
        <v>20</v>
      </c>
      <c r="W111" s="17"/>
      <c r="X111" s="19">
        <f t="shared" si="57"/>
        <v>0</v>
      </c>
      <c r="Y111" s="19">
        <f t="shared" si="57"/>
        <v>0</v>
      </c>
      <c r="Z111" s="19">
        <f t="shared" si="57"/>
        <v>0</v>
      </c>
      <c r="AA111" s="19">
        <f t="shared" si="57"/>
        <v>0</v>
      </c>
      <c r="AB111" s="19">
        <f t="shared" si="58"/>
        <v>0</v>
      </c>
      <c r="AC111" s="19">
        <f t="shared" si="58"/>
        <v>20</v>
      </c>
      <c r="AD111" s="19">
        <f t="shared" si="59"/>
        <v>20</v>
      </c>
      <c r="AE111" s="267"/>
    </row>
    <row r="112" spans="1:31" ht="48" x14ac:dyDescent="0.25">
      <c r="A112" s="270"/>
      <c r="B112" s="235"/>
      <c r="C112" s="265"/>
      <c r="D112" s="240"/>
      <c r="E112" s="237"/>
      <c r="F112" s="236"/>
      <c r="G112" s="47">
        <v>11</v>
      </c>
      <c r="H112" s="103" t="s">
        <v>318</v>
      </c>
      <c r="I112" s="243"/>
      <c r="J112" s="19"/>
      <c r="K112" s="19"/>
      <c r="L112" s="19"/>
      <c r="M112" s="19"/>
      <c r="N112" s="19"/>
      <c r="O112" s="19">
        <v>1</v>
      </c>
      <c r="P112" s="49"/>
      <c r="Q112" s="19">
        <v>0</v>
      </c>
      <c r="R112" s="158">
        <f t="shared" si="95"/>
        <v>2</v>
      </c>
      <c r="S112" s="158">
        <f t="shared" si="96"/>
        <v>4</v>
      </c>
      <c r="T112" s="158">
        <f t="shared" si="97"/>
        <v>6</v>
      </c>
      <c r="U112" s="158">
        <f t="shared" si="98"/>
        <v>12</v>
      </c>
      <c r="V112" s="158">
        <f t="shared" si="99"/>
        <v>20</v>
      </c>
      <c r="W112" s="17"/>
      <c r="X112" s="19">
        <f t="shared" si="57"/>
        <v>0</v>
      </c>
      <c r="Y112" s="19">
        <f t="shared" si="57"/>
        <v>0</v>
      </c>
      <c r="Z112" s="19">
        <f t="shared" si="57"/>
        <v>0</v>
      </c>
      <c r="AA112" s="19">
        <f t="shared" si="57"/>
        <v>0</v>
      </c>
      <c r="AB112" s="19">
        <f t="shared" si="58"/>
        <v>0</v>
      </c>
      <c r="AC112" s="19">
        <f t="shared" si="58"/>
        <v>20</v>
      </c>
      <c r="AD112" s="19">
        <f t="shared" si="59"/>
        <v>20</v>
      </c>
      <c r="AE112" s="267"/>
    </row>
    <row r="113" spans="1:31" ht="24" x14ac:dyDescent="0.25">
      <c r="A113" s="270"/>
      <c r="B113" s="235"/>
      <c r="C113" s="265"/>
      <c r="D113" s="240"/>
      <c r="E113" s="237"/>
      <c r="F113" s="236"/>
      <c r="G113" s="47">
        <v>12</v>
      </c>
      <c r="H113" s="103" t="s">
        <v>319</v>
      </c>
      <c r="I113" s="243"/>
      <c r="J113" s="19"/>
      <c r="K113" s="19"/>
      <c r="L113" s="19"/>
      <c r="M113" s="19"/>
      <c r="N113" s="19"/>
      <c r="O113" s="19">
        <v>1</v>
      </c>
      <c r="P113" s="49"/>
      <c r="Q113" s="19">
        <v>0</v>
      </c>
      <c r="R113" s="114">
        <f t="shared" ref="R113:R114" si="100">5*0.1</f>
        <v>0.5</v>
      </c>
      <c r="S113" s="114">
        <f t="shared" ref="S113:S114" si="101">5*0.2</f>
        <v>1</v>
      </c>
      <c r="T113" s="114">
        <f t="shared" ref="T113:T114" si="102">5*0.3</f>
        <v>1.5</v>
      </c>
      <c r="U113" s="114">
        <f t="shared" ref="U113:U114" si="103">5*0.6</f>
        <v>3</v>
      </c>
      <c r="V113" s="114">
        <f t="shared" ref="V113:V114" si="104">5*1</f>
        <v>5</v>
      </c>
      <c r="W113" s="17"/>
      <c r="X113" s="19">
        <f t="shared" si="57"/>
        <v>0</v>
      </c>
      <c r="Y113" s="19">
        <f t="shared" si="57"/>
        <v>0</v>
      </c>
      <c r="Z113" s="19">
        <f t="shared" si="57"/>
        <v>0</v>
      </c>
      <c r="AA113" s="19">
        <f t="shared" si="57"/>
        <v>0</v>
      </c>
      <c r="AB113" s="19">
        <f t="shared" si="58"/>
        <v>0</v>
      </c>
      <c r="AC113" s="19">
        <f t="shared" si="58"/>
        <v>5</v>
      </c>
      <c r="AD113" s="19">
        <f t="shared" si="59"/>
        <v>5</v>
      </c>
      <c r="AE113" s="267"/>
    </row>
    <row r="114" spans="1:31" ht="36" x14ac:dyDescent="0.25">
      <c r="A114" s="272"/>
      <c r="B114" s="271"/>
      <c r="C114" s="268"/>
      <c r="D114" s="100" t="s">
        <v>510</v>
      </c>
      <c r="E114" s="101"/>
      <c r="F114" s="119" t="s">
        <v>509</v>
      </c>
      <c r="G114" s="69"/>
      <c r="H114" s="103" t="s">
        <v>512</v>
      </c>
      <c r="I114" s="266"/>
      <c r="J114" s="19"/>
      <c r="K114" s="19"/>
      <c r="L114" s="19"/>
      <c r="M114" s="19"/>
      <c r="N114" s="19"/>
      <c r="O114" s="19">
        <v>1</v>
      </c>
      <c r="P114" s="71"/>
      <c r="Q114" s="19">
        <v>0</v>
      </c>
      <c r="R114" s="114">
        <f t="shared" si="100"/>
        <v>0.5</v>
      </c>
      <c r="S114" s="114">
        <f t="shared" si="101"/>
        <v>1</v>
      </c>
      <c r="T114" s="114">
        <f t="shared" si="102"/>
        <v>1.5</v>
      </c>
      <c r="U114" s="114">
        <f t="shared" si="103"/>
        <v>3</v>
      </c>
      <c r="V114" s="114">
        <f t="shared" si="104"/>
        <v>5</v>
      </c>
      <c r="W114" s="17"/>
      <c r="X114" s="19"/>
      <c r="Y114" s="19"/>
      <c r="Z114" s="19"/>
      <c r="AA114" s="19"/>
      <c r="AB114" s="19"/>
      <c r="AC114" s="19"/>
      <c r="AD114" s="19"/>
      <c r="AE114" s="70"/>
    </row>
    <row r="115" spans="1:31" ht="24" x14ac:dyDescent="0.25">
      <c r="A115" s="238">
        <v>8</v>
      </c>
      <c r="B115" s="239" t="s">
        <v>320</v>
      </c>
      <c r="C115" s="264"/>
      <c r="D115" s="242" t="s">
        <v>321</v>
      </c>
      <c r="E115" s="237"/>
      <c r="F115" s="236" t="s">
        <v>322</v>
      </c>
      <c r="G115" s="47">
        <v>1</v>
      </c>
      <c r="H115" s="103" t="s">
        <v>513</v>
      </c>
      <c r="I115" s="242" t="s">
        <v>413</v>
      </c>
      <c r="J115" s="19"/>
      <c r="K115" s="19"/>
      <c r="L115" s="19"/>
      <c r="M115" s="19"/>
      <c r="N115" s="19"/>
      <c r="O115" s="19">
        <v>1</v>
      </c>
      <c r="P115" s="49"/>
      <c r="Q115" s="19">
        <v>0</v>
      </c>
      <c r="R115" s="114">
        <f>15*0.1</f>
        <v>1.5</v>
      </c>
      <c r="S115" s="114">
        <f>15*0.2</f>
        <v>3</v>
      </c>
      <c r="T115" s="114">
        <f>15*0.3</f>
        <v>4.5</v>
      </c>
      <c r="U115" s="114">
        <f>15*0.6</f>
        <v>9</v>
      </c>
      <c r="V115" s="114">
        <f>15*1</f>
        <v>15</v>
      </c>
      <c r="W115" s="17"/>
      <c r="X115" s="19">
        <f t="shared" si="57"/>
        <v>0</v>
      </c>
      <c r="Y115" s="19">
        <f t="shared" si="57"/>
        <v>0</v>
      </c>
      <c r="Z115" s="19">
        <f t="shared" si="57"/>
        <v>0</v>
      </c>
      <c r="AA115" s="19">
        <f t="shared" si="57"/>
        <v>0</v>
      </c>
      <c r="AB115" s="19">
        <f t="shared" si="58"/>
        <v>0</v>
      </c>
      <c r="AC115" s="19">
        <f t="shared" si="58"/>
        <v>15</v>
      </c>
      <c r="AD115" s="19">
        <f t="shared" si="59"/>
        <v>15</v>
      </c>
      <c r="AE115" s="267">
        <f>SUM(AD115:AD119)</f>
        <v>75</v>
      </c>
    </row>
    <row r="116" spans="1:31" ht="36" x14ac:dyDescent="0.25">
      <c r="A116" s="238"/>
      <c r="B116" s="239"/>
      <c r="C116" s="265"/>
      <c r="D116" s="243"/>
      <c r="E116" s="237"/>
      <c r="F116" s="236"/>
      <c r="G116" s="47">
        <v>2</v>
      </c>
      <c r="H116" s="103" t="s">
        <v>323</v>
      </c>
      <c r="I116" s="243"/>
      <c r="J116" s="19"/>
      <c r="K116" s="19"/>
      <c r="L116" s="19"/>
      <c r="M116" s="19"/>
      <c r="N116" s="19"/>
      <c r="O116" s="19">
        <v>1</v>
      </c>
      <c r="P116" s="49"/>
      <c r="Q116" s="19">
        <v>0</v>
      </c>
      <c r="R116" s="158">
        <f t="shared" ref="R116:R117" si="105">20*0.1</f>
        <v>2</v>
      </c>
      <c r="S116" s="158">
        <f t="shared" ref="S116:S117" si="106">20*0.2</f>
        <v>4</v>
      </c>
      <c r="T116" s="158">
        <f t="shared" ref="T116:T117" si="107">20*0.3</f>
        <v>6</v>
      </c>
      <c r="U116" s="158">
        <f t="shared" ref="U116:U117" si="108">20*0.6</f>
        <v>12</v>
      </c>
      <c r="V116" s="158">
        <f t="shared" ref="V116:V117" si="109">20*1</f>
        <v>20</v>
      </c>
      <c r="W116" s="17"/>
      <c r="X116" s="19">
        <f t="shared" si="57"/>
        <v>0</v>
      </c>
      <c r="Y116" s="19">
        <f t="shared" si="57"/>
        <v>0</v>
      </c>
      <c r="Z116" s="19">
        <f t="shared" si="57"/>
        <v>0</v>
      </c>
      <c r="AA116" s="19">
        <f t="shared" si="57"/>
        <v>0</v>
      </c>
      <c r="AB116" s="19">
        <f t="shared" si="58"/>
        <v>0</v>
      </c>
      <c r="AC116" s="19">
        <f t="shared" si="58"/>
        <v>20</v>
      </c>
      <c r="AD116" s="19">
        <f t="shared" si="59"/>
        <v>20</v>
      </c>
      <c r="AE116" s="267"/>
    </row>
    <row r="117" spans="1:31" ht="36" x14ac:dyDescent="0.25">
      <c r="A117" s="238"/>
      <c r="B117" s="239"/>
      <c r="C117" s="265"/>
      <c r="D117" s="243"/>
      <c r="E117" s="237"/>
      <c r="F117" s="236"/>
      <c r="G117" s="47">
        <v>3</v>
      </c>
      <c r="H117" s="103" t="s">
        <v>324</v>
      </c>
      <c r="I117" s="266"/>
      <c r="J117" s="19"/>
      <c r="K117" s="19"/>
      <c r="L117" s="19"/>
      <c r="M117" s="19"/>
      <c r="N117" s="19"/>
      <c r="O117" s="19">
        <v>1</v>
      </c>
      <c r="P117" s="49"/>
      <c r="Q117" s="19">
        <v>0</v>
      </c>
      <c r="R117" s="158">
        <f t="shared" si="105"/>
        <v>2</v>
      </c>
      <c r="S117" s="158">
        <f t="shared" si="106"/>
        <v>4</v>
      </c>
      <c r="T117" s="158">
        <f t="shared" si="107"/>
        <v>6</v>
      </c>
      <c r="U117" s="158">
        <f t="shared" si="108"/>
        <v>12</v>
      </c>
      <c r="V117" s="158">
        <f t="shared" si="109"/>
        <v>20</v>
      </c>
      <c r="W117" s="17"/>
      <c r="X117" s="19">
        <f t="shared" si="57"/>
        <v>0</v>
      </c>
      <c r="Y117" s="19">
        <f t="shared" si="57"/>
        <v>0</v>
      </c>
      <c r="Z117" s="19">
        <f t="shared" si="57"/>
        <v>0</v>
      </c>
      <c r="AA117" s="19">
        <f t="shared" si="57"/>
        <v>0</v>
      </c>
      <c r="AB117" s="19">
        <f t="shared" si="58"/>
        <v>0</v>
      </c>
      <c r="AC117" s="19">
        <f t="shared" si="58"/>
        <v>20</v>
      </c>
      <c r="AD117" s="19">
        <f t="shared" si="59"/>
        <v>20</v>
      </c>
      <c r="AE117" s="267"/>
    </row>
    <row r="118" spans="1:31" ht="24" x14ac:dyDescent="0.25">
      <c r="A118" s="238"/>
      <c r="B118" s="239"/>
      <c r="C118" s="265"/>
      <c r="D118" s="266"/>
      <c r="E118" s="69"/>
      <c r="F118" s="119" t="s">
        <v>514</v>
      </c>
      <c r="G118" s="101">
        <v>4</v>
      </c>
      <c r="H118" s="103" t="s">
        <v>515</v>
      </c>
      <c r="I118" s="68"/>
      <c r="J118" s="19"/>
      <c r="K118" s="19"/>
      <c r="L118" s="19"/>
      <c r="M118" s="19"/>
      <c r="N118" s="19"/>
      <c r="O118" s="19">
        <v>1</v>
      </c>
      <c r="P118" s="71"/>
      <c r="Q118" s="19">
        <v>0</v>
      </c>
      <c r="R118" s="114">
        <v>1</v>
      </c>
      <c r="S118" s="114">
        <v>3</v>
      </c>
      <c r="T118" s="114">
        <v>5</v>
      </c>
      <c r="U118" s="114">
        <v>7</v>
      </c>
      <c r="V118" s="114">
        <v>10</v>
      </c>
      <c r="W118" s="17"/>
      <c r="X118" s="19"/>
      <c r="Y118" s="19"/>
      <c r="Z118" s="19"/>
      <c r="AA118" s="19"/>
      <c r="AB118" s="19"/>
      <c r="AC118" s="19"/>
      <c r="AD118" s="19"/>
      <c r="AE118" s="267"/>
    </row>
    <row r="119" spans="1:31" ht="24" x14ac:dyDescent="0.25">
      <c r="A119" s="238"/>
      <c r="B119" s="239"/>
      <c r="C119" s="268"/>
      <c r="D119" s="46" t="s">
        <v>40</v>
      </c>
      <c r="E119" s="47"/>
      <c r="F119" s="119" t="s">
        <v>325</v>
      </c>
      <c r="G119" s="47">
        <v>5</v>
      </c>
      <c r="H119" s="103" t="s">
        <v>326</v>
      </c>
      <c r="I119" s="46" t="s">
        <v>415</v>
      </c>
      <c r="J119" s="19"/>
      <c r="K119" s="19"/>
      <c r="L119" s="19"/>
      <c r="M119" s="19"/>
      <c r="N119" s="19"/>
      <c r="O119" s="19">
        <v>1</v>
      </c>
      <c r="P119" s="49"/>
      <c r="Q119" s="19">
        <v>0</v>
      </c>
      <c r="R119" s="158">
        <f t="shared" ref="R119:R127" si="110">20*0.1</f>
        <v>2</v>
      </c>
      <c r="S119" s="158">
        <f t="shared" ref="S119:S127" si="111">20*0.2</f>
        <v>4</v>
      </c>
      <c r="T119" s="158">
        <f t="shared" ref="T119:T127" si="112">20*0.3</f>
        <v>6</v>
      </c>
      <c r="U119" s="158">
        <f t="shared" ref="U119:U127" si="113">20*0.6</f>
        <v>12</v>
      </c>
      <c r="V119" s="158">
        <f t="shared" ref="V119:V127" si="114">20*1</f>
        <v>20</v>
      </c>
      <c r="W119" s="17"/>
      <c r="X119" s="19">
        <f t="shared" si="57"/>
        <v>0</v>
      </c>
      <c r="Y119" s="19">
        <f t="shared" si="57"/>
        <v>0</v>
      </c>
      <c r="Z119" s="19">
        <f t="shared" si="57"/>
        <v>0</v>
      </c>
      <c r="AA119" s="19">
        <f t="shared" si="57"/>
        <v>0</v>
      </c>
      <c r="AB119" s="19">
        <f t="shared" si="58"/>
        <v>0</v>
      </c>
      <c r="AC119" s="19">
        <f t="shared" si="58"/>
        <v>20</v>
      </c>
      <c r="AD119" s="19">
        <f t="shared" si="59"/>
        <v>20</v>
      </c>
      <c r="AE119" s="267"/>
    </row>
    <row r="120" spans="1:31" ht="165.75" x14ac:dyDescent="0.25">
      <c r="A120" s="60">
        <v>9</v>
      </c>
      <c r="B120" s="59" t="s">
        <v>327</v>
      </c>
      <c r="C120" s="47"/>
      <c r="D120" s="46" t="s">
        <v>328</v>
      </c>
      <c r="E120" s="47"/>
      <c r="F120" s="46" t="s">
        <v>329</v>
      </c>
      <c r="G120" s="47">
        <v>1</v>
      </c>
      <c r="H120" s="103" t="s">
        <v>330</v>
      </c>
      <c r="I120" s="46" t="s">
        <v>416</v>
      </c>
      <c r="J120" s="19"/>
      <c r="K120" s="19"/>
      <c r="L120" s="19"/>
      <c r="M120" s="19"/>
      <c r="N120" s="19"/>
      <c r="O120" s="19">
        <v>1</v>
      </c>
      <c r="P120" s="49"/>
      <c r="Q120" s="19">
        <v>0</v>
      </c>
      <c r="R120" s="158">
        <f t="shared" si="110"/>
        <v>2</v>
      </c>
      <c r="S120" s="158">
        <f t="shared" si="111"/>
        <v>4</v>
      </c>
      <c r="T120" s="158">
        <f t="shared" si="112"/>
        <v>6</v>
      </c>
      <c r="U120" s="158">
        <f t="shared" si="113"/>
        <v>12</v>
      </c>
      <c r="V120" s="158">
        <f t="shared" si="114"/>
        <v>20</v>
      </c>
      <c r="W120" s="17"/>
      <c r="X120" s="19">
        <f t="shared" si="57"/>
        <v>0</v>
      </c>
      <c r="Y120" s="19">
        <f t="shared" si="57"/>
        <v>0</v>
      </c>
      <c r="Z120" s="19">
        <f t="shared" si="57"/>
        <v>0</v>
      </c>
      <c r="AA120" s="19">
        <f t="shared" si="57"/>
        <v>0</v>
      </c>
      <c r="AB120" s="19">
        <f t="shared" si="58"/>
        <v>0</v>
      </c>
      <c r="AC120" s="19">
        <f t="shared" si="58"/>
        <v>20</v>
      </c>
      <c r="AD120" s="19">
        <f t="shared" si="59"/>
        <v>20</v>
      </c>
      <c r="AE120" s="48">
        <f>SUM(AD120)</f>
        <v>20</v>
      </c>
    </row>
    <row r="121" spans="1:31" ht="48" x14ac:dyDescent="0.25">
      <c r="A121" s="238">
        <v>10</v>
      </c>
      <c r="B121" s="239" t="s">
        <v>331</v>
      </c>
      <c r="C121" s="237"/>
      <c r="D121" s="240" t="s">
        <v>332</v>
      </c>
      <c r="E121" s="237"/>
      <c r="F121" s="240" t="s">
        <v>333</v>
      </c>
      <c r="G121" s="47">
        <v>1</v>
      </c>
      <c r="H121" s="103" t="s">
        <v>334</v>
      </c>
      <c r="I121" s="242" t="s">
        <v>417</v>
      </c>
      <c r="J121" s="19"/>
      <c r="K121" s="19"/>
      <c r="L121" s="19"/>
      <c r="M121" s="19"/>
      <c r="N121" s="19"/>
      <c r="O121" s="19">
        <v>1</v>
      </c>
      <c r="P121" s="49"/>
      <c r="Q121" s="19">
        <v>0</v>
      </c>
      <c r="R121" s="158">
        <f t="shared" si="110"/>
        <v>2</v>
      </c>
      <c r="S121" s="158">
        <f t="shared" si="111"/>
        <v>4</v>
      </c>
      <c r="T121" s="158">
        <f t="shared" si="112"/>
        <v>6</v>
      </c>
      <c r="U121" s="158">
        <f t="shared" si="113"/>
        <v>12</v>
      </c>
      <c r="V121" s="158">
        <f t="shared" si="114"/>
        <v>20</v>
      </c>
      <c r="W121" s="17"/>
      <c r="X121" s="19">
        <f t="shared" si="57"/>
        <v>0</v>
      </c>
      <c r="Y121" s="19">
        <f t="shared" si="57"/>
        <v>0</v>
      </c>
      <c r="Z121" s="19">
        <f t="shared" si="57"/>
        <v>0</v>
      </c>
      <c r="AA121" s="19">
        <f t="shared" si="57"/>
        <v>0</v>
      </c>
      <c r="AB121" s="19">
        <f t="shared" si="58"/>
        <v>0</v>
      </c>
      <c r="AC121" s="19">
        <f t="shared" si="58"/>
        <v>20</v>
      </c>
      <c r="AD121" s="19">
        <f t="shared" si="59"/>
        <v>20</v>
      </c>
      <c r="AE121" s="267">
        <f>SUM(AD121:AD137)</f>
        <v>300</v>
      </c>
    </row>
    <row r="122" spans="1:31" ht="24" x14ac:dyDescent="0.25">
      <c r="A122" s="238"/>
      <c r="B122" s="239"/>
      <c r="C122" s="237"/>
      <c r="D122" s="240"/>
      <c r="E122" s="237"/>
      <c r="F122" s="240"/>
      <c r="G122" s="47">
        <v>2</v>
      </c>
      <c r="H122" s="103" t="s">
        <v>335</v>
      </c>
      <c r="I122" s="243"/>
      <c r="J122" s="19"/>
      <c r="K122" s="19"/>
      <c r="L122" s="19"/>
      <c r="M122" s="19"/>
      <c r="N122" s="19"/>
      <c r="O122" s="19">
        <v>1</v>
      </c>
      <c r="P122" s="49"/>
      <c r="Q122" s="19">
        <v>0</v>
      </c>
      <c r="R122" s="158">
        <f t="shared" si="110"/>
        <v>2</v>
      </c>
      <c r="S122" s="158">
        <f t="shared" si="111"/>
        <v>4</v>
      </c>
      <c r="T122" s="158">
        <f t="shared" si="112"/>
        <v>6</v>
      </c>
      <c r="U122" s="158">
        <f t="shared" si="113"/>
        <v>12</v>
      </c>
      <c r="V122" s="158">
        <f t="shared" si="114"/>
        <v>20</v>
      </c>
      <c r="W122" s="17"/>
      <c r="X122" s="19">
        <f t="shared" si="57"/>
        <v>0</v>
      </c>
      <c r="Y122" s="19">
        <f t="shared" si="57"/>
        <v>0</v>
      </c>
      <c r="Z122" s="19">
        <f t="shared" si="57"/>
        <v>0</v>
      </c>
      <c r="AA122" s="19">
        <f t="shared" si="57"/>
        <v>0</v>
      </c>
      <c r="AB122" s="19">
        <f t="shared" si="58"/>
        <v>0</v>
      </c>
      <c r="AC122" s="19">
        <f t="shared" si="58"/>
        <v>20</v>
      </c>
      <c r="AD122" s="19">
        <f t="shared" si="59"/>
        <v>20</v>
      </c>
      <c r="AE122" s="267"/>
    </row>
    <row r="123" spans="1:31" ht="60" x14ac:dyDescent="0.25">
      <c r="A123" s="238"/>
      <c r="B123" s="239"/>
      <c r="C123" s="237"/>
      <c r="D123" s="240"/>
      <c r="E123" s="237"/>
      <c r="F123" s="240"/>
      <c r="G123" s="47">
        <v>3</v>
      </c>
      <c r="H123" s="103" t="s">
        <v>528</v>
      </c>
      <c r="I123" s="243"/>
      <c r="J123" s="19"/>
      <c r="K123" s="19"/>
      <c r="L123" s="19"/>
      <c r="M123" s="19"/>
      <c r="N123" s="19"/>
      <c r="O123" s="19">
        <v>1</v>
      </c>
      <c r="P123" s="49"/>
      <c r="Q123" s="19">
        <v>0</v>
      </c>
      <c r="R123" s="158">
        <f t="shared" si="110"/>
        <v>2</v>
      </c>
      <c r="S123" s="158">
        <f t="shared" si="111"/>
        <v>4</v>
      </c>
      <c r="T123" s="158">
        <f t="shared" si="112"/>
        <v>6</v>
      </c>
      <c r="U123" s="158">
        <f t="shared" si="113"/>
        <v>12</v>
      </c>
      <c r="V123" s="158">
        <f t="shared" si="114"/>
        <v>20</v>
      </c>
      <c r="W123" s="17"/>
      <c r="X123" s="19">
        <f t="shared" si="57"/>
        <v>0</v>
      </c>
      <c r="Y123" s="19">
        <f t="shared" si="57"/>
        <v>0</v>
      </c>
      <c r="Z123" s="19">
        <f t="shared" si="57"/>
        <v>0</v>
      </c>
      <c r="AA123" s="19">
        <f t="shared" si="57"/>
        <v>0</v>
      </c>
      <c r="AB123" s="19">
        <f t="shared" si="58"/>
        <v>0</v>
      </c>
      <c r="AC123" s="19">
        <f t="shared" si="58"/>
        <v>20</v>
      </c>
      <c r="AD123" s="19">
        <f t="shared" si="59"/>
        <v>20</v>
      </c>
      <c r="AE123" s="267"/>
    </row>
    <row r="124" spans="1:31" ht="24" x14ac:dyDescent="0.25">
      <c r="A124" s="238"/>
      <c r="B124" s="239"/>
      <c r="C124" s="237"/>
      <c r="D124" s="240"/>
      <c r="E124" s="237"/>
      <c r="F124" s="240"/>
      <c r="G124" s="47">
        <v>4</v>
      </c>
      <c r="H124" s="103" t="s">
        <v>336</v>
      </c>
      <c r="I124" s="243"/>
      <c r="J124" s="19"/>
      <c r="K124" s="19"/>
      <c r="L124" s="19"/>
      <c r="M124" s="19"/>
      <c r="N124" s="19"/>
      <c r="O124" s="19">
        <v>1</v>
      </c>
      <c r="P124" s="49"/>
      <c r="Q124" s="19">
        <v>0</v>
      </c>
      <c r="R124" s="158">
        <f t="shared" si="110"/>
        <v>2</v>
      </c>
      <c r="S124" s="158">
        <f t="shared" si="111"/>
        <v>4</v>
      </c>
      <c r="T124" s="158">
        <f t="shared" si="112"/>
        <v>6</v>
      </c>
      <c r="U124" s="158">
        <f t="shared" si="113"/>
        <v>12</v>
      </c>
      <c r="V124" s="158">
        <f t="shared" si="114"/>
        <v>20</v>
      </c>
      <c r="W124" s="17"/>
      <c r="X124" s="19">
        <f t="shared" si="57"/>
        <v>0</v>
      </c>
      <c r="Y124" s="19">
        <f t="shared" si="57"/>
        <v>0</v>
      </c>
      <c r="Z124" s="19">
        <f t="shared" si="57"/>
        <v>0</v>
      </c>
      <c r="AA124" s="19">
        <f t="shared" si="57"/>
        <v>0</v>
      </c>
      <c r="AB124" s="19">
        <f t="shared" si="58"/>
        <v>0</v>
      </c>
      <c r="AC124" s="19">
        <f t="shared" si="58"/>
        <v>20</v>
      </c>
      <c r="AD124" s="19">
        <f t="shared" si="59"/>
        <v>20</v>
      </c>
      <c r="AE124" s="267"/>
    </row>
    <row r="125" spans="1:31" ht="24" x14ac:dyDescent="0.25">
      <c r="A125" s="238"/>
      <c r="B125" s="239"/>
      <c r="C125" s="237"/>
      <c r="D125" s="240"/>
      <c r="E125" s="237"/>
      <c r="F125" s="240"/>
      <c r="G125" s="47">
        <v>5</v>
      </c>
      <c r="H125" s="103" t="s">
        <v>337</v>
      </c>
      <c r="I125" s="266"/>
      <c r="J125" s="19"/>
      <c r="K125" s="19"/>
      <c r="L125" s="19"/>
      <c r="M125" s="19"/>
      <c r="N125" s="19"/>
      <c r="O125" s="19">
        <v>1</v>
      </c>
      <c r="P125" s="49"/>
      <c r="Q125" s="19">
        <v>0</v>
      </c>
      <c r="R125" s="158">
        <f t="shared" si="110"/>
        <v>2</v>
      </c>
      <c r="S125" s="158">
        <f t="shared" si="111"/>
        <v>4</v>
      </c>
      <c r="T125" s="158">
        <f t="shared" si="112"/>
        <v>6</v>
      </c>
      <c r="U125" s="158">
        <f t="shared" si="113"/>
        <v>12</v>
      </c>
      <c r="V125" s="158">
        <f t="shared" si="114"/>
        <v>20</v>
      </c>
      <c r="W125" s="17"/>
      <c r="X125" s="19">
        <f t="shared" si="57"/>
        <v>0</v>
      </c>
      <c r="Y125" s="19">
        <f t="shared" si="57"/>
        <v>0</v>
      </c>
      <c r="Z125" s="19">
        <f t="shared" si="57"/>
        <v>0</v>
      </c>
      <c r="AA125" s="19">
        <f t="shared" si="57"/>
        <v>0</v>
      </c>
      <c r="AB125" s="19">
        <f t="shared" si="58"/>
        <v>0</v>
      </c>
      <c r="AC125" s="19">
        <f t="shared" si="58"/>
        <v>20</v>
      </c>
      <c r="AD125" s="19">
        <f t="shared" si="59"/>
        <v>20</v>
      </c>
      <c r="AE125" s="267"/>
    </row>
    <row r="126" spans="1:31" ht="48" x14ac:dyDescent="0.25">
      <c r="A126" s="238"/>
      <c r="B126" s="239"/>
      <c r="C126" s="237"/>
      <c r="D126" s="240"/>
      <c r="E126" s="237"/>
      <c r="F126" s="240"/>
      <c r="G126" s="47">
        <v>6</v>
      </c>
      <c r="H126" s="103" t="s">
        <v>517</v>
      </c>
      <c r="I126" s="46"/>
      <c r="J126" s="19"/>
      <c r="K126" s="19"/>
      <c r="L126" s="19"/>
      <c r="M126" s="19"/>
      <c r="N126" s="19"/>
      <c r="O126" s="19">
        <v>1</v>
      </c>
      <c r="P126" s="49"/>
      <c r="Q126" s="19">
        <v>0</v>
      </c>
      <c r="R126" s="158">
        <f t="shared" si="110"/>
        <v>2</v>
      </c>
      <c r="S126" s="158">
        <f t="shared" si="111"/>
        <v>4</v>
      </c>
      <c r="T126" s="158">
        <f t="shared" si="112"/>
        <v>6</v>
      </c>
      <c r="U126" s="158">
        <f t="shared" si="113"/>
        <v>12</v>
      </c>
      <c r="V126" s="158">
        <f t="shared" si="114"/>
        <v>20</v>
      </c>
      <c r="W126" s="17"/>
      <c r="X126" s="19">
        <f t="shared" si="57"/>
        <v>0</v>
      </c>
      <c r="Y126" s="19">
        <f t="shared" si="57"/>
        <v>0</v>
      </c>
      <c r="Z126" s="19">
        <f t="shared" si="57"/>
        <v>0</v>
      </c>
      <c r="AA126" s="19">
        <f t="shared" si="57"/>
        <v>0</v>
      </c>
      <c r="AB126" s="19">
        <f t="shared" si="58"/>
        <v>0</v>
      </c>
      <c r="AC126" s="19">
        <f t="shared" si="58"/>
        <v>20</v>
      </c>
      <c r="AD126" s="19">
        <f t="shared" si="59"/>
        <v>20</v>
      </c>
      <c r="AE126" s="267"/>
    </row>
    <row r="127" spans="1:31" ht="48" x14ac:dyDescent="0.25">
      <c r="A127" s="238"/>
      <c r="B127" s="239"/>
      <c r="C127" s="237"/>
      <c r="D127" s="240"/>
      <c r="E127" s="237"/>
      <c r="F127" s="240"/>
      <c r="G127" s="47">
        <v>7</v>
      </c>
      <c r="H127" s="103" t="s">
        <v>338</v>
      </c>
      <c r="I127" s="46"/>
      <c r="J127" s="19"/>
      <c r="K127" s="19"/>
      <c r="L127" s="19"/>
      <c r="M127" s="19"/>
      <c r="N127" s="19"/>
      <c r="O127" s="19">
        <v>1</v>
      </c>
      <c r="P127" s="49"/>
      <c r="Q127" s="19">
        <v>0</v>
      </c>
      <c r="R127" s="158">
        <f t="shared" si="110"/>
        <v>2</v>
      </c>
      <c r="S127" s="158">
        <f t="shared" si="111"/>
        <v>4</v>
      </c>
      <c r="T127" s="158">
        <f t="shared" si="112"/>
        <v>6</v>
      </c>
      <c r="U127" s="158">
        <f t="shared" si="113"/>
        <v>12</v>
      </c>
      <c r="V127" s="158">
        <f t="shared" si="114"/>
        <v>20</v>
      </c>
      <c r="W127" s="17"/>
      <c r="X127" s="19">
        <f t="shared" si="57"/>
        <v>0</v>
      </c>
      <c r="Y127" s="19">
        <f t="shared" si="57"/>
        <v>0</v>
      </c>
      <c r="Z127" s="19">
        <f t="shared" si="57"/>
        <v>0</v>
      </c>
      <c r="AA127" s="19">
        <f t="shared" si="57"/>
        <v>0</v>
      </c>
      <c r="AB127" s="19">
        <f t="shared" si="58"/>
        <v>0</v>
      </c>
      <c r="AC127" s="19">
        <f t="shared" si="58"/>
        <v>20</v>
      </c>
      <c r="AD127" s="19">
        <f t="shared" si="59"/>
        <v>20</v>
      </c>
      <c r="AE127" s="267"/>
    </row>
    <row r="128" spans="1:31" ht="24" x14ac:dyDescent="0.25">
      <c r="A128" s="238"/>
      <c r="B128" s="239"/>
      <c r="C128" s="237"/>
      <c r="D128" s="240"/>
      <c r="E128" s="237"/>
      <c r="F128" s="240"/>
      <c r="G128" s="47">
        <v>8</v>
      </c>
      <c r="H128" s="103" t="s">
        <v>518</v>
      </c>
      <c r="I128" s="46"/>
      <c r="J128" s="19"/>
      <c r="K128" s="19"/>
      <c r="L128" s="19"/>
      <c r="M128" s="19"/>
      <c r="N128" s="19"/>
      <c r="O128" s="19">
        <v>1</v>
      </c>
      <c r="P128" s="49"/>
      <c r="Q128" s="19">
        <v>0</v>
      </c>
      <c r="R128" s="114">
        <f t="shared" ref="R128:R132" si="115">15*0.1</f>
        <v>1.5</v>
      </c>
      <c r="S128" s="114">
        <f t="shared" ref="S128:S132" si="116">15*0.2</f>
        <v>3</v>
      </c>
      <c r="T128" s="114">
        <f t="shared" ref="T128:T132" si="117">15*0.3</f>
        <v>4.5</v>
      </c>
      <c r="U128" s="114">
        <f t="shared" ref="U128:U132" si="118">15*0.6</f>
        <v>9</v>
      </c>
      <c r="V128" s="114">
        <f t="shared" ref="V128:V132" si="119">15*1</f>
        <v>15</v>
      </c>
      <c r="W128" s="17"/>
      <c r="X128" s="19">
        <f t="shared" si="57"/>
        <v>0</v>
      </c>
      <c r="Y128" s="19">
        <f t="shared" si="57"/>
        <v>0</v>
      </c>
      <c r="Z128" s="19">
        <f t="shared" si="57"/>
        <v>0</v>
      </c>
      <c r="AA128" s="19">
        <f t="shared" si="57"/>
        <v>0</v>
      </c>
      <c r="AB128" s="19">
        <f t="shared" si="58"/>
        <v>0</v>
      </c>
      <c r="AC128" s="19">
        <f t="shared" si="58"/>
        <v>15</v>
      </c>
      <c r="AD128" s="19">
        <f t="shared" si="59"/>
        <v>15</v>
      </c>
      <c r="AE128" s="267"/>
    </row>
    <row r="129" spans="1:31" ht="24" x14ac:dyDescent="0.25">
      <c r="A129" s="238"/>
      <c r="B129" s="239"/>
      <c r="C129" s="237"/>
      <c r="D129" s="240"/>
      <c r="E129" s="237"/>
      <c r="F129" s="240"/>
      <c r="G129" s="47">
        <v>9</v>
      </c>
      <c r="H129" s="103" t="s">
        <v>529</v>
      </c>
      <c r="I129" s="46"/>
      <c r="J129" s="19"/>
      <c r="K129" s="19"/>
      <c r="L129" s="19"/>
      <c r="M129" s="19"/>
      <c r="N129" s="19"/>
      <c r="O129" s="19">
        <v>1</v>
      </c>
      <c r="P129" s="49"/>
      <c r="Q129" s="19">
        <v>0</v>
      </c>
      <c r="R129" s="114">
        <f t="shared" si="115"/>
        <v>1.5</v>
      </c>
      <c r="S129" s="114">
        <f t="shared" si="116"/>
        <v>3</v>
      </c>
      <c r="T129" s="114">
        <f t="shared" si="117"/>
        <v>4.5</v>
      </c>
      <c r="U129" s="114">
        <f t="shared" si="118"/>
        <v>9</v>
      </c>
      <c r="V129" s="114">
        <f t="shared" si="119"/>
        <v>15</v>
      </c>
      <c r="W129" s="17"/>
      <c r="X129" s="19">
        <f t="shared" si="57"/>
        <v>0</v>
      </c>
      <c r="Y129" s="19">
        <f t="shared" si="57"/>
        <v>0</v>
      </c>
      <c r="Z129" s="19">
        <f t="shared" si="57"/>
        <v>0</v>
      </c>
      <c r="AA129" s="19">
        <f t="shared" si="57"/>
        <v>0</v>
      </c>
      <c r="AB129" s="19">
        <f t="shared" si="58"/>
        <v>0</v>
      </c>
      <c r="AC129" s="19">
        <f t="shared" si="58"/>
        <v>15</v>
      </c>
      <c r="AD129" s="19">
        <f t="shared" si="59"/>
        <v>15</v>
      </c>
      <c r="AE129" s="267"/>
    </row>
    <row r="130" spans="1:31" ht="24" x14ac:dyDescent="0.25">
      <c r="A130" s="238"/>
      <c r="B130" s="239"/>
      <c r="C130" s="237"/>
      <c r="D130" s="240"/>
      <c r="E130" s="237"/>
      <c r="F130" s="240"/>
      <c r="G130" s="47">
        <v>10</v>
      </c>
      <c r="H130" s="103" t="s">
        <v>530</v>
      </c>
      <c r="I130" s="46"/>
      <c r="J130" s="19"/>
      <c r="K130" s="19"/>
      <c r="L130" s="19"/>
      <c r="M130" s="19"/>
      <c r="N130" s="19"/>
      <c r="O130" s="19">
        <v>1</v>
      </c>
      <c r="P130" s="49"/>
      <c r="Q130" s="19">
        <v>0</v>
      </c>
      <c r="R130" s="114">
        <f t="shared" si="115"/>
        <v>1.5</v>
      </c>
      <c r="S130" s="114">
        <f t="shared" si="116"/>
        <v>3</v>
      </c>
      <c r="T130" s="114">
        <f t="shared" si="117"/>
        <v>4.5</v>
      </c>
      <c r="U130" s="114">
        <f t="shared" si="118"/>
        <v>9</v>
      </c>
      <c r="V130" s="114">
        <f t="shared" si="119"/>
        <v>15</v>
      </c>
      <c r="W130" s="17"/>
      <c r="X130" s="19">
        <f t="shared" si="57"/>
        <v>0</v>
      </c>
      <c r="Y130" s="19">
        <f t="shared" si="57"/>
        <v>0</v>
      </c>
      <c r="Z130" s="19">
        <f t="shared" si="57"/>
        <v>0</v>
      </c>
      <c r="AA130" s="19">
        <f t="shared" si="57"/>
        <v>0</v>
      </c>
      <c r="AB130" s="19">
        <f t="shared" si="58"/>
        <v>0</v>
      </c>
      <c r="AC130" s="19">
        <f t="shared" si="58"/>
        <v>15</v>
      </c>
      <c r="AD130" s="19">
        <f t="shared" si="59"/>
        <v>15</v>
      </c>
      <c r="AE130" s="267"/>
    </row>
    <row r="131" spans="1:31" ht="24" x14ac:dyDescent="0.25">
      <c r="A131" s="238"/>
      <c r="B131" s="239"/>
      <c r="C131" s="237"/>
      <c r="D131" s="240" t="s">
        <v>41</v>
      </c>
      <c r="E131" s="237"/>
      <c r="F131" s="240" t="s">
        <v>519</v>
      </c>
      <c r="G131" s="47">
        <v>11</v>
      </c>
      <c r="H131" s="103" t="s">
        <v>339</v>
      </c>
      <c r="I131" s="242" t="s">
        <v>390</v>
      </c>
      <c r="J131" s="19"/>
      <c r="K131" s="19"/>
      <c r="L131" s="19"/>
      <c r="M131" s="19"/>
      <c r="N131" s="19"/>
      <c r="O131" s="19">
        <v>1</v>
      </c>
      <c r="P131" s="49"/>
      <c r="Q131" s="19">
        <v>0</v>
      </c>
      <c r="R131" s="114">
        <f t="shared" si="115"/>
        <v>1.5</v>
      </c>
      <c r="S131" s="114">
        <f t="shared" si="116"/>
        <v>3</v>
      </c>
      <c r="T131" s="114">
        <f t="shared" si="117"/>
        <v>4.5</v>
      </c>
      <c r="U131" s="114">
        <f t="shared" si="118"/>
        <v>9</v>
      </c>
      <c r="V131" s="114">
        <f t="shared" si="119"/>
        <v>15</v>
      </c>
      <c r="W131" s="17"/>
      <c r="X131" s="19">
        <f t="shared" si="57"/>
        <v>0</v>
      </c>
      <c r="Y131" s="19">
        <f t="shared" si="57"/>
        <v>0</v>
      </c>
      <c r="Z131" s="19">
        <f t="shared" si="57"/>
        <v>0</v>
      </c>
      <c r="AA131" s="19">
        <f t="shared" si="57"/>
        <v>0</v>
      </c>
      <c r="AB131" s="19">
        <f t="shared" si="58"/>
        <v>0</v>
      </c>
      <c r="AC131" s="19">
        <f t="shared" si="58"/>
        <v>15</v>
      </c>
      <c r="AD131" s="19">
        <f t="shared" si="59"/>
        <v>15</v>
      </c>
      <c r="AE131" s="267"/>
    </row>
    <row r="132" spans="1:31" ht="24" x14ac:dyDescent="0.25">
      <c r="A132" s="238"/>
      <c r="B132" s="239"/>
      <c r="C132" s="237"/>
      <c r="D132" s="240"/>
      <c r="E132" s="237"/>
      <c r="F132" s="240"/>
      <c r="G132" s="47">
        <v>12</v>
      </c>
      <c r="H132" s="103" t="s">
        <v>340</v>
      </c>
      <c r="I132" s="243"/>
      <c r="J132" s="19"/>
      <c r="K132" s="19"/>
      <c r="L132" s="19"/>
      <c r="M132" s="19"/>
      <c r="N132" s="19"/>
      <c r="O132" s="19">
        <v>1</v>
      </c>
      <c r="P132" s="49"/>
      <c r="Q132" s="19">
        <v>0</v>
      </c>
      <c r="R132" s="114">
        <f t="shared" si="115"/>
        <v>1.5</v>
      </c>
      <c r="S132" s="114">
        <f t="shared" si="116"/>
        <v>3</v>
      </c>
      <c r="T132" s="114">
        <f t="shared" si="117"/>
        <v>4.5</v>
      </c>
      <c r="U132" s="114">
        <f t="shared" si="118"/>
        <v>9</v>
      </c>
      <c r="V132" s="114">
        <f t="shared" si="119"/>
        <v>15</v>
      </c>
      <c r="W132" s="17"/>
      <c r="X132" s="19">
        <f t="shared" si="57"/>
        <v>0</v>
      </c>
      <c r="Y132" s="19">
        <f t="shared" si="57"/>
        <v>0</v>
      </c>
      <c r="Z132" s="19">
        <f t="shared" si="57"/>
        <v>0</v>
      </c>
      <c r="AA132" s="19">
        <f t="shared" si="57"/>
        <v>0</v>
      </c>
      <c r="AB132" s="19">
        <f t="shared" si="58"/>
        <v>0</v>
      </c>
      <c r="AC132" s="19">
        <f t="shared" si="58"/>
        <v>15</v>
      </c>
      <c r="AD132" s="19">
        <f t="shared" si="59"/>
        <v>15</v>
      </c>
      <c r="AE132" s="267"/>
    </row>
    <row r="133" spans="1:31" ht="21.75" x14ac:dyDescent="0.25">
      <c r="A133" s="238"/>
      <c r="B133" s="239"/>
      <c r="C133" s="237"/>
      <c r="D133" s="240"/>
      <c r="E133" s="237"/>
      <c r="F133" s="240"/>
      <c r="G133" s="47">
        <v>13</v>
      </c>
      <c r="H133" s="103" t="s">
        <v>341</v>
      </c>
      <c r="I133" s="243"/>
      <c r="J133" s="19"/>
      <c r="K133" s="19"/>
      <c r="L133" s="19"/>
      <c r="M133" s="19"/>
      <c r="N133" s="19"/>
      <c r="O133" s="19">
        <v>1</v>
      </c>
      <c r="P133" s="49"/>
      <c r="Q133" s="19">
        <v>0</v>
      </c>
      <c r="R133" s="114">
        <f>10*0.1</f>
        <v>1</v>
      </c>
      <c r="S133" s="114">
        <f>10*0.2</f>
        <v>2</v>
      </c>
      <c r="T133" s="114">
        <f>10*0.3</f>
        <v>3</v>
      </c>
      <c r="U133" s="114">
        <f>10*0.6</f>
        <v>6</v>
      </c>
      <c r="V133" s="114">
        <f>10*1</f>
        <v>10</v>
      </c>
      <c r="W133" s="17"/>
      <c r="X133" s="19">
        <f t="shared" si="57"/>
        <v>0</v>
      </c>
      <c r="Y133" s="19">
        <f t="shared" si="57"/>
        <v>0</v>
      </c>
      <c r="Z133" s="19">
        <f t="shared" si="57"/>
        <v>0</v>
      </c>
      <c r="AA133" s="19">
        <f t="shared" si="57"/>
        <v>0</v>
      </c>
      <c r="AB133" s="19">
        <f t="shared" si="58"/>
        <v>0</v>
      </c>
      <c r="AC133" s="19">
        <f t="shared" si="58"/>
        <v>10</v>
      </c>
      <c r="AD133" s="19">
        <f t="shared" si="59"/>
        <v>10</v>
      </c>
      <c r="AE133" s="267"/>
    </row>
    <row r="134" spans="1:31" ht="24" x14ac:dyDescent="0.25">
      <c r="A134" s="238"/>
      <c r="B134" s="239"/>
      <c r="C134" s="237"/>
      <c r="D134" s="240"/>
      <c r="E134" s="237"/>
      <c r="F134" s="240"/>
      <c r="G134" s="47">
        <v>14</v>
      </c>
      <c r="H134" s="103" t="s">
        <v>525</v>
      </c>
      <c r="I134" s="243"/>
      <c r="J134" s="19"/>
      <c r="K134" s="19"/>
      <c r="L134" s="19"/>
      <c r="M134" s="19"/>
      <c r="N134" s="19"/>
      <c r="O134" s="19">
        <v>1</v>
      </c>
      <c r="P134" s="49"/>
      <c r="Q134" s="19">
        <v>0</v>
      </c>
      <c r="R134" s="104">
        <v>1</v>
      </c>
      <c r="S134" s="104">
        <v>3</v>
      </c>
      <c r="T134" s="104">
        <v>10</v>
      </c>
      <c r="U134" s="104">
        <v>15</v>
      </c>
      <c r="V134" s="104">
        <v>20</v>
      </c>
      <c r="W134" s="17"/>
      <c r="X134" s="19">
        <f t="shared" si="57"/>
        <v>0</v>
      </c>
      <c r="Y134" s="19">
        <f t="shared" si="57"/>
        <v>0</v>
      </c>
      <c r="Z134" s="19">
        <f t="shared" si="57"/>
        <v>0</v>
      </c>
      <c r="AA134" s="19">
        <f t="shared" si="57"/>
        <v>0</v>
      </c>
      <c r="AB134" s="19">
        <f t="shared" si="58"/>
        <v>0</v>
      </c>
      <c r="AC134" s="19">
        <f t="shared" si="58"/>
        <v>20</v>
      </c>
      <c r="AD134" s="19">
        <f t="shared" si="59"/>
        <v>20</v>
      </c>
      <c r="AE134" s="267"/>
    </row>
    <row r="135" spans="1:31" ht="24" x14ac:dyDescent="0.25">
      <c r="A135" s="238"/>
      <c r="B135" s="239"/>
      <c r="C135" s="237"/>
      <c r="D135" s="240"/>
      <c r="E135" s="237"/>
      <c r="F135" s="240"/>
      <c r="G135" s="47">
        <v>15</v>
      </c>
      <c r="H135" s="103" t="s">
        <v>342</v>
      </c>
      <c r="I135" s="243"/>
      <c r="J135" s="19"/>
      <c r="K135" s="19"/>
      <c r="L135" s="19"/>
      <c r="M135" s="19"/>
      <c r="N135" s="19"/>
      <c r="O135" s="19">
        <v>1</v>
      </c>
      <c r="P135" s="49"/>
      <c r="Q135" s="19">
        <v>0</v>
      </c>
      <c r="R135" s="158">
        <f t="shared" ref="R135:R136" si="120">20*0.1</f>
        <v>2</v>
      </c>
      <c r="S135" s="158">
        <f t="shared" ref="S135:S136" si="121">20*0.2</f>
        <v>4</v>
      </c>
      <c r="T135" s="158">
        <f t="shared" ref="T135:T136" si="122">20*0.3</f>
        <v>6</v>
      </c>
      <c r="U135" s="158">
        <f t="shared" ref="U135:U136" si="123">20*0.6</f>
        <v>12</v>
      </c>
      <c r="V135" s="158">
        <f t="shared" ref="V135:V136" si="124">20*1</f>
        <v>20</v>
      </c>
      <c r="W135" s="17"/>
      <c r="X135" s="19">
        <f t="shared" si="57"/>
        <v>0</v>
      </c>
      <c r="Y135" s="19">
        <f t="shared" si="57"/>
        <v>0</v>
      </c>
      <c r="Z135" s="19">
        <f t="shared" si="57"/>
        <v>0</v>
      </c>
      <c r="AA135" s="19">
        <f t="shared" ref="AA135:AC170" si="125">M135*T135</f>
        <v>0</v>
      </c>
      <c r="AB135" s="19">
        <f t="shared" si="58"/>
        <v>0</v>
      </c>
      <c r="AC135" s="19">
        <f t="shared" si="58"/>
        <v>20</v>
      </c>
      <c r="AD135" s="19">
        <f t="shared" si="59"/>
        <v>20</v>
      </c>
      <c r="AE135" s="267"/>
    </row>
    <row r="136" spans="1:31" ht="24" x14ac:dyDescent="0.25">
      <c r="A136" s="238"/>
      <c r="B136" s="239"/>
      <c r="C136" s="237"/>
      <c r="D136" s="240"/>
      <c r="E136" s="237"/>
      <c r="F136" s="240"/>
      <c r="G136" s="47">
        <v>16</v>
      </c>
      <c r="H136" s="103" t="s">
        <v>531</v>
      </c>
      <c r="I136" s="243"/>
      <c r="J136" s="19"/>
      <c r="K136" s="19"/>
      <c r="L136" s="19"/>
      <c r="M136" s="19"/>
      <c r="N136" s="19"/>
      <c r="O136" s="19">
        <v>1</v>
      </c>
      <c r="P136" s="49"/>
      <c r="Q136" s="19">
        <v>0</v>
      </c>
      <c r="R136" s="158">
        <f t="shared" si="120"/>
        <v>2</v>
      </c>
      <c r="S136" s="158">
        <f t="shared" si="121"/>
        <v>4</v>
      </c>
      <c r="T136" s="158">
        <f t="shared" si="122"/>
        <v>6</v>
      </c>
      <c r="U136" s="158">
        <f t="shared" si="123"/>
        <v>12</v>
      </c>
      <c r="V136" s="158">
        <f t="shared" si="124"/>
        <v>20</v>
      </c>
      <c r="W136" s="17"/>
      <c r="X136" s="19">
        <f t="shared" ref="X136:Z170" si="126">J136*Q136</f>
        <v>0</v>
      </c>
      <c r="Y136" s="19">
        <f t="shared" si="126"/>
        <v>0</v>
      </c>
      <c r="Z136" s="19">
        <f t="shared" si="126"/>
        <v>0</v>
      </c>
      <c r="AA136" s="19">
        <f t="shared" si="125"/>
        <v>0</v>
      </c>
      <c r="AB136" s="19">
        <f t="shared" si="125"/>
        <v>0</v>
      </c>
      <c r="AC136" s="19">
        <f t="shared" si="125"/>
        <v>20</v>
      </c>
      <c r="AD136" s="19">
        <f t="shared" ref="AD136:AD170" si="127">X136+Y136+Z136+AA136+AB136+AC136</f>
        <v>20</v>
      </c>
      <c r="AE136" s="267"/>
    </row>
    <row r="137" spans="1:31" ht="36" x14ac:dyDescent="0.25">
      <c r="A137" s="238"/>
      <c r="B137" s="239"/>
      <c r="C137" s="237"/>
      <c r="D137" s="240"/>
      <c r="E137" s="237"/>
      <c r="F137" s="240"/>
      <c r="G137" s="47">
        <v>17</v>
      </c>
      <c r="H137" s="103" t="s">
        <v>532</v>
      </c>
      <c r="I137" s="266"/>
      <c r="J137" s="19"/>
      <c r="K137" s="19"/>
      <c r="L137" s="19"/>
      <c r="M137" s="19"/>
      <c r="N137" s="19"/>
      <c r="O137" s="19">
        <v>1</v>
      </c>
      <c r="P137" s="49"/>
      <c r="Q137" s="19">
        <v>0</v>
      </c>
      <c r="R137" s="114">
        <f>15*0.1</f>
        <v>1.5</v>
      </c>
      <c r="S137" s="114">
        <f>15*0.2</f>
        <v>3</v>
      </c>
      <c r="T137" s="114">
        <f>15*0.3</f>
        <v>4.5</v>
      </c>
      <c r="U137" s="114">
        <f>15*0.6</f>
        <v>9</v>
      </c>
      <c r="V137" s="114">
        <f>15*1</f>
        <v>15</v>
      </c>
      <c r="W137" s="17"/>
      <c r="X137" s="19">
        <f t="shared" si="126"/>
        <v>0</v>
      </c>
      <c r="Y137" s="19">
        <f t="shared" si="126"/>
        <v>0</v>
      </c>
      <c r="Z137" s="19">
        <f t="shared" si="126"/>
        <v>0</v>
      </c>
      <c r="AA137" s="19">
        <f t="shared" si="125"/>
        <v>0</v>
      </c>
      <c r="AB137" s="19">
        <f t="shared" si="125"/>
        <v>0</v>
      </c>
      <c r="AC137" s="19">
        <f t="shared" si="125"/>
        <v>15</v>
      </c>
      <c r="AD137" s="19">
        <f t="shared" si="127"/>
        <v>15</v>
      </c>
      <c r="AE137" s="267"/>
    </row>
    <row r="138" spans="1:31" ht="24" x14ac:dyDescent="0.25">
      <c r="A138" s="238">
        <v>11</v>
      </c>
      <c r="B138" s="239" t="s">
        <v>343</v>
      </c>
      <c r="C138" s="237"/>
      <c r="D138" s="240" t="s">
        <v>344</v>
      </c>
      <c r="E138" s="237"/>
      <c r="F138" s="240" t="s">
        <v>345</v>
      </c>
      <c r="G138" s="47">
        <v>1</v>
      </c>
      <c r="H138" s="103" t="s">
        <v>533</v>
      </c>
      <c r="I138" s="242" t="s">
        <v>418</v>
      </c>
      <c r="J138" s="19"/>
      <c r="K138" s="19"/>
      <c r="L138" s="19"/>
      <c r="M138" s="19"/>
      <c r="N138" s="19"/>
      <c r="O138" s="19">
        <v>1</v>
      </c>
      <c r="P138" s="49"/>
      <c r="Q138" s="19">
        <v>0</v>
      </c>
      <c r="R138" s="158">
        <f>20*0.1</f>
        <v>2</v>
      </c>
      <c r="S138" s="158">
        <f>20*0.2</f>
        <v>4</v>
      </c>
      <c r="T138" s="158">
        <f>20*0.3</f>
        <v>6</v>
      </c>
      <c r="U138" s="158">
        <f>20*0.6</f>
        <v>12</v>
      </c>
      <c r="V138" s="158">
        <f>20*1</f>
        <v>20</v>
      </c>
      <c r="W138" s="17"/>
      <c r="X138" s="19">
        <f t="shared" si="126"/>
        <v>0</v>
      </c>
      <c r="Y138" s="19">
        <f t="shared" si="126"/>
        <v>0</v>
      </c>
      <c r="Z138" s="19">
        <f t="shared" si="126"/>
        <v>0</v>
      </c>
      <c r="AA138" s="19">
        <f t="shared" si="125"/>
        <v>0</v>
      </c>
      <c r="AB138" s="19">
        <f t="shared" si="125"/>
        <v>0</v>
      </c>
      <c r="AC138" s="19">
        <f t="shared" si="125"/>
        <v>20</v>
      </c>
      <c r="AD138" s="19">
        <f t="shared" si="127"/>
        <v>20</v>
      </c>
      <c r="AE138" s="267">
        <f>SUM(AD138:AD143)</f>
        <v>80</v>
      </c>
    </row>
    <row r="139" spans="1:31" x14ac:dyDescent="0.25">
      <c r="A139" s="238"/>
      <c r="B139" s="239"/>
      <c r="C139" s="237"/>
      <c r="D139" s="240"/>
      <c r="E139" s="237"/>
      <c r="F139" s="240"/>
      <c r="G139" s="47">
        <v>2</v>
      </c>
      <c r="H139" s="103" t="s">
        <v>520</v>
      </c>
      <c r="I139" s="243"/>
      <c r="J139" s="19"/>
      <c r="K139" s="19"/>
      <c r="L139" s="19"/>
      <c r="M139" s="19"/>
      <c r="N139" s="19"/>
      <c r="O139" s="19">
        <v>1</v>
      </c>
      <c r="P139" s="49"/>
      <c r="Q139" s="19">
        <v>0</v>
      </c>
      <c r="R139" s="114">
        <f>15*0.1</f>
        <v>1.5</v>
      </c>
      <c r="S139" s="114">
        <f>15*0.2</f>
        <v>3</v>
      </c>
      <c r="T139" s="114">
        <f>15*0.3</f>
        <v>4.5</v>
      </c>
      <c r="U139" s="114">
        <f>15*0.6</f>
        <v>9</v>
      </c>
      <c r="V139" s="114">
        <f>15*1</f>
        <v>15</v>
      </c>
      <c r="W139" s="17"/>
      <c r="X139" s="19">
        <f t="shared" si="126"/>
        <v>0</v>
      </c>
      <c r="Y139" s="19">
        <f t="shared" si="126"/>
        <v>0</v>
      </c>
      <c r="Z139" s="19">
        <f t="shared" si="126"/>
        <v>0</v>
      </c>
      <c r="AA139" s="19">
        <f t="shared" si="125"/>
        <v>0</v>
      </c>
      <c r="AB139" s="19">
        <f t="shared" si="125"/>
        <v>0</v>
      </c>
      <c r="AC139" s="19">
        <f t="shared" si="125"/>
        <v>15</v>
      </c>
      <c r="AD139" s="19">
        <f t="shared" si="127"/>
        <v>15</v>
      </c>
      <c r="AE139" s="267"/>
    </row>
    <row r="140" spans="1:31" ht="36" x14ac:dyDescent="0.25">
      <c r="A140" s="238"/>
      <c r="B140" s="239"/>
      <c r="C140" s="237"/>
      <c r="D140" s="240"/>
      <c r="E140" s="237"/>
      <c r="F140" s="240"/>
      <c r="G140" s="47">
        <v>3</v>
      </c>
      <c r="H140" s="103" t="s">
        <v>346</v>
      </c>
      <c r="I140" s="243"/>
      <c r="J140" s="19"/>
      <c r="K140" s="19"/>
      <c r="L140" s="19"/>
      <c r="M140" s="19"/>
      <c r="N140" s="19"/>
      <c r="O140" s="19">
        <v>1</v>
      </c>
      <c r="P140" s="49"/>
      <c r="Q140" s="19">
        <v>0</v>
      </c>
      <c r="R140" s="114">
        <f>10*0.1</f>
        <v>1</v>
      </c>
      <c r="S140" s="114">
        <f>10*0.2</f>
        <v>2</v>
      </c>
      <c r="T140" s="114">
        <f>10*0.3</f>
        <v>3</v>
      </c>
      <c r="U140" s="114">
        <f>10*0.6</f>
        <v>6</v>
      </c>
      <c r="V140" s="114">
        <f>10*1</f>
        <v>10</v>
      </c>
      <c r="W140" s="17"/>
      <c r="X140" s="19">
        <f t="shared" si="126"/>
        <v>0</v>
      </c>
      <c r="Y140" s="19">
        <f t="shared" si="126"/>
        <v>0</v>
      </c>
      <c r="Z140" s="19">
        <f t="shared" si="126"/>
        <v>0</v>
      </c>
      <c r="AA140" s="19">
        <f t="shared" si="125"/>
        <v>0</v>
      </c>
      <c r="AB140" s="19">
        <f t="shared" si="125"/>
        <v>0</v>
      </c>
      <c r="AC140" s="19">
        <f t="shared" si="125"/>
        <v>10</v>
      </c>
      <c r="AD140" s="19">
        <f t="shared" si="127"/>
        <v>10</v>
      </c>
      <c r="AE140" s="267"/>
    </row>
    <row r="141" spans="1:31" ht="36" x14ac:dyDescent="0.25">
      <c r="A141" s="238"/>
      <c r="B141" s="239"/>
      <c r="C141" s="237"/>
      <c r="D141" s="240"/>
      <c r="E141" s="237"/>
      <c r="F141" s="240"/>
      <c r="G141" s="47">
        <v>4</v>
      </c>
      <c r="H141" s="103" t="s">
        <v>347</v>
      </c>
      <c r="I141" s="243"/>
      <c r="J141" s="19"/>
      <c r="K141" s="19"/>
      <c r="L141" s="19"/>
      <c r="M141" s="19"/>
      <c r="N141" s="19"/>
      <c r="O141" s="19">
        <v>1</v>
      </c>
      <c r="P141" s="49"/>
      <c r="Q141" s="19">
        <v>0</v>
      </c>
      <c r="R141" s="114">
        <f>15*0.1</f>
        <v>1.5</v>
      </c>
      <c r="S141" s="114">
        <f>15*0.2</f>
        <v>3</v>
      </c>
      <c r="T141" s="114">
        <f>15*0.3</f>
        <v>4.5</v>
      </c>
      <c r="U141" s="114">
        <f>15*0.6</f>
        <v>9</v>
      </c>
      <c r="V141" s="114">
        <f>15*1</f>
        <v>15</v>
      </c>
      <c r="W141" s="17"/>
      <c r="X141" s="19">
        <f t="shared" si="126"/>
        <v>0</v>
      </c>
      <c r="Y141" s="19">
        <f t="shared" si="126"/>
        <v>0</v>
      </c>
      <c r="Z141" s="19">
        <f t="shared" si="126"/>
        <v>0</v>
      </c>
      <c r="AA141" s="19">
        <f t="shared" si="125"/>
        <v>0</v>
      </c>
      <c r="AB141" s="19">
        <f t="shared" si="125"/>
        <v>0</v>
      </c>
      <c r="AC141" s="19">
        <f t="shared" si="125"/>
        <v>15</v>
      </c>
      <c r="AD141" s="19">
        <f t="shared" si="127"/>
        <v>15</v>
      </c>
      <c r="AE141" s="267"/>
    </row>
    <row r="142" spans="1:31" ht="24" x14ac:dyDescent="0.25">
      <c r="A142" s="238"/>
      <c r="B142" s="239"/>
      <c r="C142" s="237"/>
      <c r="D142" s="240" t="s">
        <v>348</v>
      </c>
      <c r="E142" s="237"/>
      <c r="F142" s="240" t="s">
        <v>349</v>
      </c>
      <c r="G142" s="47">
        <v>7</v>
      </c>
      <c r="H142" s="103" t="s">
        <v>350</v>
      </c>
      <c r="I142" s="242" t="s">
        <v>419</v>
      </c>
      <c r="J142" s="19"/>
      <c r="K142" s="19"/>
      <c r="L142" s="19"/>
      <c r="M142" s="19"/>
      <c r="N142" s="19"/>
      <c r="O142" s="19">
        <v>1</v>
      </c>
      <c r="P142" s="49"/>
      <c r="Q142" s="19">
        <v>0</v>
      </c>
      <c r="R142" s="114">
        <f t="shared" ref="R142:R143" si="128">10*0.1</f>
        <v>1</v>
      </c>
      <c r="S142" s="114">
        <f t="shared" ref="S142:S143" si="129">10*0.2</f>
        <v>2</v>
      </c>
      <c r="T142" s="114">
        <f t="shared" ref="T142:T143" si="130">10*0.3</f>
        <v>3</v>
      </c>
      <c r="U142" s="114">
        <f t="shared" ref="U142:U143" si="131">10*0.6</f>
        <v>6</v>
      </c>
      <c r="V142" s="114">
        <f t="shared" ref="V142:V143" si="132">10*1</f>
        <v>10</v>
      </c>
      <c r="W142" s="17"/>
      <c r="X142" s="19">
        <f t="shared" si="126"/>
        <v>0</v>
      </c>
      <c r="Y142" s="19">
        <f t="shared" si="126"/>
        <v>0</v>
      </c>
      <c r="Z142" s="19">
        <f t="shared" si="126"/>
        <v>0</v>
      </c>
      <c r="AA142" s="19">
        <f t="shared" si="125"/>
        <v>0</v>
      </c>
      <c r="AB142" s="19">
        <f t="shared" si="125"/>
        <v>0</v>
      </c>
      <c r="AC142" s="19">
        <f t="shared" si="125"/>
        <v>10</v>
      </c>
      <c r="AD142" s="19">
        <f t="shared" si="127"/>
        <v>10</v>
      </c>
      <c r="AE142" s="267"/>
    </row>
    <row r="143" spans="1:31" ht="24" x14ac:dyDescent="0.25">
      <c r="A143" s="238"/>
      <c r="B143" s="239"/>
      <c r="C143" s="237"/>
      <c r="D143" s="240"/>
      <c r="E143" s="237"/>
      <c r="F143" s="240"/>
      <c r="G143" s="47">
        <v>8</v>
      </c>
      <c r="H143" s="103" t="s">
        <v>351</v>
      </c>
      <c r="I143" s="266"/>
      <c r="J143" s="19"/>
      <c r="K143" s="19"/>
      <c r="L143" s="19"/>
      <c r="M143" s="19"/>
      <c r="N143" s="19"/>
      <c r="O143" s="19">
        <v>1</v>
      </c>
      <c r="P143" s="49"/>
      <c r="Q143" s="19">
        <v>0</v>
      </c>
      <c r="R143" s="114">
        <f t="shared" si="128"/>
        <v>1</v>
      </c>
      <c r="S143" s="114">
        <f t="shared" si="129"/>
        <v>2</v>
      </c>
      <c r="T143" s="114">
        <f t="shared" si="130"/>
        <v>3</v>
      </c>
      <c r="U143" s="114">
        <f t="shared" si="131"/>
        <v>6</v>
      </c>
      <c r="V143" s="114">
        <f t="shared" si="132"/>
        <v>10</v>
      </c>
      <c r="W143" s="17"/>
      <c r="X143" s="19">
        <f t="shared" si="126"/>
        <v>0</v>
      </c>
      <c r="Y143" s="19">
        <f t="shared" si="126"/>
        <v>0</v>
      </c>
      <c r="Z143" s="19">
        <f t="shared" si="126"/>
        <v>0</v>
      </c>
      <c r="AA143" s="19">
        <f t="shared" si="125"/>
        <v>0</v>
      </c>
      <c r="AB143" s="19">
        <f t="shared" si="125"/>
        <v>0</v>
      </c>
      <c r="AC143" s="19">
        <f t="shared" si="125"/>
        <v>10</v>
      </c>
      <c r="AD143" s="19">
        <f t="shared" si="127"/>
        <v>10</v>
      </c>
      <c r="AE143" s="267"/>
    </row>
    <row r="144" spans="1:31" ht="24" x14ac:dyDescent="0.25">
      <c r="A144" s="238">
        <v>12</v>
      </c>
      <c r="B144" s="239" t="s">
        <v>352</v>
      </c>
      <c r="C144" s="237"/>
      <c r="D144" s="240" t="s">
        <v>353</v>
      </c>
      <c r="E144" s="237"/>
      <c r="F144" s="242" t="s">
        <v>354</v>
      </c>
      <c r="G144" s="47">
        <v>1</v>
      </c>
      <c r="H144" s="103" t="s">
        <v>355</v>
      </c>
      <c r="I144" s="242" t="s">
        <v>420</v>
      </c>
      <c r="J144" s="19"/>
      <c r="K144" s="19"/>
      <c r="L144" s="19"/>
      <c r="M144" s="19"/>
      <c r="N144" s="19"/>
      <c r="O144" s="19">
        <v>1</v>
      </c>
      <c r="P144" s="49"/>
      <c r="Q144" s="19">
        <v>0</v>
      </c>
      <c r="R144" s="114">
        <f t="shared" ref="R144:R145" si="133">15*0.1</f>
        <v>1.5</v>
      </c>
      <c r="S144" s="114">
        <f t="shared" ref="S144:S145" si="134">15*0.2</f>
        <v>3</v>
      </c>
      <c r="T144" s="114">
        <f t="shared" ref="T144:T145" si="135">15*0.3</f>
        <v>4.5</v>
      </c>
      <c r="U144" s="114">
        <f t="shared" ref="U144:U145" si="136">15*0.6</f>
        <v>9</v>
      </c>
      <c r="V144" s="114">
        <f t="shared" ref="V144:V145" si="137">15*1</f>
        <v>15</v>
      </c>
      <c r="W144" s="17"/>
      <c r="X144" s="19">
        <f t="shared" si="126"/>
        <v>0</v>
      </c>
      <c r="Y144" s="19">
        <f t="shared" si="126"/>
        <v>0</v>
      </c>
      <c r="Z144" s="19">
        <f t="shared" si="126"/>
        <v>0</v>
      </c>
      <c r="AA144" s="19">
        <f t="shared" si="125"/>
        <v>0</v>
      </c>
      <c r="AB144" s="19">
        <f t="shared" si="125"/>
        <v>0</v>
      </c>
      <c r="AC144" s="19">
        <f t="shared" si="125"/>
        <v>15</v>
      </c>
      <c r="AD144" s="19">
        <f t="shared" si="127"/>
        <v>15</v>
      </c>
      <c r="AE144" s="267">
        <f>SUM(AD144:AD150)</f>
        <v>90</v>
      </c>
    </row>
    <row r="145" spans="1:31" ht="24" x14ac:dyDescent="0.25">
      <c r="A145" s="238"/>
      <c r="B145" s="239"/>
      <c r="C145" s="237"/>
      <c r="D145" s="240"/>
      <c r="E145" s="237"/>
      <c r="F145" s="243"/>
      <c r="G145" s="47">
        <v>2</v>
      </c>
      <c r="H145" s="103" t="s">
        <v>356</v>
      </c>
      <c r="I145" s="243"/>
      <c r="J145" s="19"/>
      <c r="K145" s="19"/>
      <c r="L145" s="19"/>
      <c r="M145" s="19"/>
      <c r="N145" s="19"/>
      <c r="O145" s="19">
        <v>1</v>
      </c>
      <c r="P145" s="49"/>
      <c r="Q145" s="19">
        <v>0</v>
      </c>
      <c r="R145" s="114">
        <f t="shared" si="133"/>
        <v>1.5</v>
      </c>
      <c r="S145" s="114">
        <f t="shared" si="134"/>
        <v>3</v>
      </c>
      <c r="T145" s="114">
        <f t="shared" si="135"/>
        <v>4.5</v>
      </c>
      <c r="U145" s="114">
        <f t="shared" si="136"/>
        <v>9</v>
      </c>
      <c r="V145" s="114">
        <f t="shared" si="137"/>
        <v>15</v>
      </c>
      <c r="W145" s="17"/>
      <c r="X145" s="19">
        <f t="shared" si="126"/>
        <v>0</v>
      </c>
      <c r="Y145" s="19">
        <f t="shared" si="126"/>
        <v>0</v>
      </c>
      <c r="Z145" s="19">
        <f t="shared" si="126"/>
        <v>0</v>
      </c>
      <c r="AA145" s="19">
        <f t="shared" si="125"/>
        <v>0</v>
      </c>
      <c r="AB145" s="19">
        <f t="shared" si="125"/>
        <v>0</v>
      </c>
      <c r="AC145" s="19">
        <f t="shared" si="125"/>
        <v>15</v>
      </c>
      <c r="AD145" s="19">
        <f t="shared" si="127"/>
        <v>15</v>
      </c>
      <c r="AE145" s="267"/>
    </row>
    <row r="146" spans="1:31" ht="24" x14ac:dyDescent="0.25">
      <c r="A146" s="238"/>
      <c r="B146" s="239"/>
      <c r="C146" s="237"/>
      <c r="D146" s="240"/>
      <c r="E146" s="237"/>
      <c r="F146" s="243"/>
      <c r="G146" s="47">
        <v>3</v>
      </c>
      <c r="H146" s="103" t="s">
        <v>357</v>
      </c>
      <c r="I146" s="243"/>
      <c r="J146" s="19"/>
      <c r="K146" s="19"/>
      <c r="L146" s="19"/>
      <c r="M146" s="19"/>
      <c r="N146" s="19"/>
      <c r="O146" s="19">
        <v>1</v>
      </c>
      <c r="P146" s="49"/>
      <c r="Q146" s="19">
        <v>0</v>
      </c>
      <c r="R146" s="114">
        <f t="shared" ref="R146:R148" si="138">10*0.1</f>
        <v>1</v>
      </c>
      <c r="S146" s="114">
        <f t="shared" ref="S146:S148" si="139">10*0.2</f>
        <v>2</v>
      </c>
      <c r="T146" s="114">
        <f t="shared" ref="T146:T148" si="140">10*0.3</f>
        <v>3</v>
      </c>
      <c r="U146" s="114">
        <f t="shared" ref="U146:U148" si="141">10*0.6</f>
        <v>6</v>
      </c>
      <c r="V146" s="114">
        <f t="shared" ref="V146:V148" si="142">10*1</f>
        <v>10</v>
      </c>
      <c r="W146" s="17"/>
      <c r="X146" s="19">
        <f t="shared" si="126"/>
        <v>0</v>
      </c>
      <c r="Y146" s="19">
        <f t="shared" si="126"/>
        <v>0</v>
      </c>
      <c r="Z146" s="19">
        <f t="shared" si="126"/>
        <v>0</v>
      </c>
      <c r="AA146" s="19">
        <f t="shared" si="125"/>
        <v>0</v>
      </c>
      <c r="AB146" s="19">
        <f t="shared" si="125"/>
        <v>0</v>
      </c>
      <c r="AC146" s="19">
        <f t="shared" si="125"/>
        <v>10</v>
      </c>
      <c r="AD146" s="19">
        <f t="shared" si="127"/>
        <v>10</v>
      </c>
      <c r="AE146" s="267"/>
    </row>
    <row r="147" spans="1:31" ht="24" x14ac:dyDescent="0.25">
      <c r="A147" s="238"/>
      <c r="B147" s="239"/>
      <c r="C147" s="237"/>
      <c r="D147" s="240"/>
      <c r="E147" s="237"/>
      <c r="F147" s="243"/>
      <c r="G147" s="47">
        <v>4</v>
      </c>
      <c r="H147" s="103" t="s">
        <v>358</v>
      </c>
      <c r="I147" s="266"/>
      <c r="J147" s="19"/>
      <c r="K147" s="19"/>
      <c r="L147" s="19"/>
      <c r="M147" s="19"/>
      <c r="N147" s="19"/>
      <c r="O147" s="19">
        <v>1</v>
      </c>
      <c r="P147" s="49"/>
      <c r="Q147" s="19">
        <v>0</v>
      </c>
      <c r="R147" s="114">
        <f t="shared" si="138"/>
        <v>1</v>
      </c>
      <c r="S147" s="114">
        <f t="shared" si="139"/>
        <v>2</v>
      </c>
      <c r="T147" s="114">
        <f t="shared" si="140"/>
        <v>3</v>
      </c>
      <c r="U147" s="114">
        <f t="shared" si="141"/>
        <v>6</v>
      </c>
      <c r="V147" s="114">
        <f t="shared" si="142"/>
        <v>10</v>
      </c>
      <c r="W147" s="17"/>
      <c r="X147" s="19">
        <f t="shared" si="126"/>
        <v>0</v>
      </c>
      <c r="Y147" s="19">
        <f t="shared" si="126"/>
        <v>0</v>
      </c>
      <c r="Z147" s="19">
        <f t="shared" si="126"/>
        <v>0</v>
      </c>
      <c r="AA147" s="19">
        <f t="shared" si="125"/>
        <v>0</v>
      </c>
      <c r="AB147" s="19">
        <f t="shared" si="125"/>
        <v>0</v>
      </c>
      <c r="AC147" s="19">
        <f t="shared" si="125"/>
        <v>10</v>
      </c>
      <c r="AD147" s="19">
        <f t="shared" si="127"/>
        <v>10</v>
      </c>
      <c r="AE147" s="267"/>
    </row>
    <row r="148" spans="1:31" ht="24" x14ac:dyDescent="0.25">
      <c r="A148" s="238"/>
      <c r="B148" s="239"/>
      <c r="C148" s="237"/>
      <c r="D148" s="240"/>
      <c r="E148" s="47"/>
      <c r="F148" s="266"/>
      <c r="G148" s="47">
        <v>5</v>
      </c>
      <c r="H148" s="103" t="s">
        <v>359</v>
      </c>
      <c r="I148" s="242" t="s">
        <v>421</v>
      </c>
      <c r="J148" s="19"/>
      <c r="K148" s="19"/>
      <c r="L148" s="19"/>
      <c r="M148" s="19"/>
      <c r="N148" s="19"/>
      <c r="O148" s="19">
        <v>1</v>
      </c>
      <c r="P148" s="49"/>
      <c r="Q148" s="19">
        <v>0</v>
      </c>
      <c r="R148" s="114">
        <f t="shared" si="138"/>
        <v>1</v>
      </c>
      <c r="S148" s="114">
        <f t="shared" si="139"/>
        <v>2</v>
      </c>
      <c r="T148" s="114">
        <f t="shared" si="140"/>
        <v>3</v>
      </c>
      <c r="U148" s="114">
        <f t="shared" si="141"/>
        <v>6</v>
      </c>
      <c r="V148" s="114">
        <f t="shared" si="142"/>
        <v>10</v>
      </c>
      <c r="W148" s="17"/>
      <c r="X148" s="19">
        <f t="shared" si="126"/>
        <v>0</v>
      </c>
      <c r="Y148" s="19">
        <f t="shared" si="126"/>
        <v>0</v>
      </c>
      <c r="Z148" s="19">
        <f t="shared" si="126"/>
        <v>0</v>
      </c>
      <c r="AA148" s="19">
        <f t="shared" si="125"/>
        <v>0</v>
      </c>
      <c r="AB148" s="19">
        <f t="shared" si="125"/>
        <v>0</v>
      </c>
      <c r="AC148" s="19">
        <f t="shared" si="125"/>
        <v>10</v>
      </c>
      <c r="AD148" s="19">
        <f t="shared" si="127"/>
        <v>10</v>
      </c>
      <c r="AE148" s="267"/>
    </row>
    <row r="149" spans="1:31" ht="24" x14ac:dyDescent="0.25">
      <c r="A149" s="238"/>
      <c r="B149" s="239"/>
      <c r="C149" s="47"/>
      <c r="D149" s="46" t="s">
        <v>360</v>
      </c>
      <c r="E149" s="47"/>
      <c r="F149" s="46" t="s">
        <v>361</v>
      </c>
      <c r="G149" s="47">
        <v>6</v>
      </c>
      <c r="H149" s="103" t="s">
        <v>362</v>
      </c>
      <c r="I149" s="266"/>
      <c r="J149" s="19"/>
      <c r="K149" s="19"/>
      <c r="L149" s="19"/>
      <c r="M149" s="19"/>
      <c r="N149" s="19"/>
      <c r="O149" s="19">
        <v>1</v>
      </c>
      <c r="P149" s="49"/>
      <c r="Q149" s="19">
        <v>0</v>
      </c>
      <c r="R149" s="57">
        <v>1</v>
      </c>
      <c r="S149" s="57">
        <v>3</v>
      </c>
      <c r="T149" s="57">
        <v>10</v>
      </c>
      <c r="U149" s="57">
        <v>15</v>
      </c>
      <c r="V149" s="57">
        <v>20</v>
      </c>
      <c r="W149" s="17"/>
      <c r="X149" s="19">
        <f t="shared" si="126"/>
        <v>0</v>
      </c>
      <c r="Y149" s="19">
        <f t="shared" si="126"/>
        <v>0</v>
      </c>
      <c r="Z149" s="19">
        <f t="shared" si="126"/>
        <v>0</v>
      </c>
      <c r="AA149" s="19">
        <f t="shared" si="125"/>
        <v>0</v>
      </c>
      <c r="AB149" s="19">
        <f t="shared" si="125"/>
        <v>0</v>
      </c>
      <c r="AC149" s="19">
        <f t="shared" si="125"/>
        <v>20</v>
      </c>
      <c r="AD149" s="19">
        <f t="shared" si="127"/>
        <v>20</v>
      </c>
      <c r="AE149" s="267"/>
    </row>
    <row r="150" spans="1:31" ht="48" x14ac:dyDescent="0.25">
      <c r="A150" s="238"/>
      <c r="B150" s="239"/>
      <c r="C150" s="47"/>
      <c r="D150" s="46" t="s">
        <v>363</v>
      </c>
      <c r="E150" s="47"/>
      <c r="F150" s="46" t="s">
        <v>364</v>
      </c>
      <c r="G150" s="47">
        <v>7</v>
      </c>
      <c r="H150" s="103" t="s">
        <v>365</v>
      </c>
      <c r="I150" s="46" t="s">
        <v>421</v>
      </c>
      <c r="J150" s="19"/>
      <c r="K150" s="19"/>
      <c r="L150" s="19"/>
      <c r="M150" s="19"/>
      <c r="N150" s="19"/>
      <c r="O150" s="19">
        <v>1</v>
      </c>
      <c r="P150" s="49"/>
      <c r="Q150" s="19">
        <v>0</v>
      </c>
      <c r="R150" s="114">
        <f t="shared" ref="R150:R151" si="143">10*0.1</f>
        <v>1</v>
      </c>
      <c r="S150" s="114">
        <f t="shared" ref="S150:S151" si="144">10*0.2</f>
        <v>2</v>
      </c>
      <c r="T150" s="114">
        <f t="shared" ref="T150:T151" si="145">10*0.3</f>
        <v>3</v>
      </c>
      <c r="U150" s="114">
        <f t="shared" ref="U150:U151" si="146">10*0.6</f>
        <v>6</v>
      </c>
      <c r="V150" s="114">
        <f t="shared" ref="V150:V151" si="147">10*1</f>
        <v>10</v>
      </c>
      <c r="W150" s="17"/>
      <c r="X150" s="19">
        <f t="shared" si="126"/>
        <v>0</v>
      </c>
      <c r="Y150" s="19">
        <f t="shared" si="126"/>
        <v>0</v>
      </c>
      <c r="Z150" s="19">
        <f t="shared" si="126"/>
        <v>0</v>
      </c>
      <c r="AA150" s="19">
        <f t="shared" si="125"/>
        <v>0</v>
      </c>
      <c r="AB150" s="19">
        <f t="shared" si="125"/>
        <v>0</v>
      </c>
      <c r="AC150" s="19">
        <f t="shared" si="125"/>
        <v>10</v>
      </c>
      <c r="AD150" s="19">
        <f t="shared" si="127"/>
        <v>10</v>
      </c>
      <c r="AE150" s="267"/>
    </row>
    <row r="151" spans="1:31" x14ac:dyDescent="0.25">
      <c r="A151" s="238">
        <v>13</v>
      </c>
      <c r="B151" s="239" t="s">
        <v>366</v>
      </c>
      <c r="C151" s="237"/>
      <c r="D151" s="240" t="s">
        <v>367</v>
      </c>
      <c r="E151" s="237"/>
      <c r="F151" s="240" t="s">
        <v>521</v>
      </c>
      <c r="G151" s="47">
        <v>1</v>
      </c>
      <c r="H151" s="103" t="s">
        <v>368</v>
      </c>
      <c r="I151" s="242" t="s">
        <v>422</v>
      </c>
      <c r="J151" s="19"/>
      <c r="K151" s="19"/>
      <c r="L151" s="19"/>
      <c r="M151" s="19"/>
      <c r="N151" s="19"/>
      <c r="O151" s="19">
        <v>1</v>
      </c>
      <c r="P151" s="49"/>
      <c r="Q151" s="19">
        <v>0</v>
      </c>
      <c r="R151" s="114">
        <f t="shared" si="143"/>
        <v>1</v>
      </c>
      <c r="S151" s="114">
        <f t="shared" si="144"/>
        <v>2</v>
      </c>
      <c r="T151" s="114">
        <f t="shared" si="145"/>
        <v>3</v>
      </c>
      <c r="U151" s="114">
        <f t="shared" si="146"/>
        <v>6</v>
      </c>
      <c r="V151" s="114">
        <f t="shared" si="147"/>
        <v>10</v>
      </c>
      <c r="W151" s="17"/>
      <c r="X151" s="19">
        <f t="shared" si="126"/>
        <v>0</v>
      </c>
      <c r="Y151" s="19">
        <f t="shared" si="126"/>
        <v>0</v>
      </c>
      <c r="Z151" s="19">
        <f t="shared" si="126"/>
        <v>0</v>
      </c>
      <c r="AA151" s="19">
        <f t="shared" si="125"/>
        <v>0</v>
      </c>
      <c r="AB151" s="19">
        <f t="shared" si="125"/>
        <v>0</v>
      </c>
      <c r="AC151" s="19">
        <f t="shared" si="125"/>
        <v>10</v>
      </c>
      <c r="AD151" s="19">
        <f t="shared" si="127"/>
        <v>10</v>
      </c>
      <c r="AE151" s="267">
        <f>SUM(AD151:AD170)</f>
        <v>260</v>
      </c>
    </row>
    <row r="152" spans="1:31" x14ac:dyDescent="0.25">
      <c r="A152" s="238"/>
      <c r="B152" s="239"/>
      <c r="C152" s="237"/>
      <c r="D152" s="240"/>
      <c r="E152" s="237"/>
      <c r="F152" s="240"/>
      <c r="G152" s="47">
        <v>2</v>
      </c>
      <c r="H152" s="103" t="s">
        <v>369</v>
      </c>
      <c r="I152" s="243"/>
      <c r="J152" s="19"/>
      <c r="K152" s="19"/>
      <c r="L152" s="19"/>
      <c r="M152" s="19"/>
      <c r="N152" s="19"/>
      <c r="O152" s="19">
        <v>1</v>
      </c>
      <c r="P152" s="49"/>
      <c r="Q152" s="19">
        <v>0</v>
      </c>
      <c r="R152" s="114">
        <f>15*0.1</f>
        <v>1.5</v>
      </c>
      <c r="S152" s="114">
        <f>15*0.2</f>
        <v>3</v>
      </c>
      <c r="T152" s="114">
        <f>15*0.3</f>
        <v>4.5</v>
      </c>
      <c r="U152" s="114">
        <f>15*0.6</f>
        <v>9</v>
      </c>
      <c r="V152" s="114">
        <f>15*1</f>
        <v>15</v>
      </c>
      <c r="W152" s="17"/>
      <c r="X152" s="19">
        <f t="shared" si="126"/>
        <v>0</v>
      </c>
      <c r="Y152" s="19">
        <f t="shared" si="126"/>
        <v>0</v>
      </c>
      <c r="Z152" s="19">
        <f t="shared" si="126"/>
        <v>0</v>
      </c>
      <c r="AA152" s="19">
        <f t="shared" si="125"/>
        <v>0</v>
      </c>
      <c r="AB152" s="19">
        <f t="shared" si="125"/>
        <v>0</v>
      </c>
      <c r="AC152" s="19">
        <f t="shared" si="125"/>
        <v>15</v>
      </c>
      <c r="AD152" s="19">
        <f t="shared" si="127"/>
        <v>15</v>
      </c>
      <c r="AE152" s="267"/>
    </row>
    <row r="153" spans="1:31" x14ac:dyDescent="0.25">
      <c r="A153" s="238"/>
      <c r="B153" s="239"/>
      <c r="C153" s="237"/>
      <c r="D153" s="240"/>
      <c r="E153" s="237"/>
      <c r="F153" s="240"/>
      <c r="G153" s="47">
        <v>3</v>
      </c>
      <c r="H153" s="103" t="s">
        <v>370</v>
      </c>
      <c r="I153" s="243"/>
      <c r="J153" s="19"/>
      <c r="K153" s="19"/>
      <c r="L153" s="19"/>
      <c r="M153" s="19"/>
      <c r="N153" s="19"/>
      <c r="O153" s="19">
        <v>1</v>
      </c>
      <c r="P153" s="49"/>
      <c r="Q153" s="19">
        <v>0</v>
      </c>
      <c r="R153" s="114">
        <f t="shared" ref="R153:R157" si="148">10*0.1</f>
        <v>1</v>
      </c>
      <c r="S153" s="114">
        <f t="shared" ref="S153:S157" si="149">10*0.2</f>
        <v>2</v>
      </c>
      <c r="T153" s="114">
        <f t="shared" ref="T153:T157" si="150">10*0.3</f>
        <v>3</v>
      </c>
      <c r="U153" s="114">
        <f t="shared" ref="U153:U157" si="151">10*0.6</f>
        <v>6</v>
      </c>
      <c r="V153" s="114">
        <f t="shared" ref="V153:V157" si="152">10*1</f>
        <v>10</v>
      </c>
      <c r="W153" s="17"/>
      <c r="X153" s="19">
        <f t="shared" si="126"/>
        <v>0</v>
      </c>
      <c r="Y153" s="19">
        <f t="shared" si="126"/>
        <v>0</v>
      </c>
      <c r="Z153" s="19">
        <f t="shared" si="126"/>
        <v>0</v>
      </c>
      <c r="AA153" s="19">
        <f t="shared" si="125"/>
        <v>0</v>
      </c>
      <c r="AB153" s="19">
        <f t="shared" si="125"/>
        <v>0</v>
      </c>
      <c r="AC153" s="19">
        <f t="shared" si="125"/>
        <v>10</v>
      </c>
      <c r="AD153" s="19">
        <f t="shared" si="127"/>
        <v>10</v>
      </c>
      <c r="AE153" s="267"/>
    </row>
    <row r="154" spans="1:31" x14ac:dyDescent="0.25">
      <c r="A154" s="238"/>
      <c r="B154" s="239"/>
      <c r="C154" s="237"/>
      <c r="D154" s="240"/>
      <c r="E154" s="237"/>
      <c r="F154" s="240"/>
      <c r="G154" s="47">
        <v>4</v>
      </c>
      <c r="H154" s="103" t="s">
        <v>522</v>
      </c>
      <c r="I154" s="243"/>
      <c r="J154" s="19"/>
      <c r="K154" s="19"/>
      <c r="L154" s="19"/>
      <c r="M154" s="19"/>
      <c r="N154" s="19"/>
      <c r="O154" s="19">
        <v>1</v>
      </c>
      <c r="P154" s="49"/>
      <c r="Q154" s="19">
        <v>0</v>
      </c>
      <c r="R154" s="114">
        <f t="shared" si="148"/>
        <v>1</v>
      </c>
      <c r="S154" s="114">
        <f t="shared" si="149"/>
        <v>2</v>
      </c>
      <c r="T154" s="114">
        <f t="shared" si="150"/>
        <v>3</v>
      </c>
      <c r="U154" s="114">
        <f t="shared" si="151"/>
        <v>6</v>
      </c>
      <c r="V154" s="114">
        <f t="shared" si="152"/>
        <v>10</v>
      </c>
      <c r="W154" s="17"/>
      <c r="X154" s="19">
        <f t="shared" si="126"/>
        <v>0</v>
      </c>
      <c r="Y154" s="19">
        <f t="shared" si="126"/>
        <v>0</v>
      </c>
      <c r="Z154" s="19">
        <f t="shared" si="126"/>
        <v>0</v>
      </c>
      <c r="AA154" s="19">
        <f t="shared" si="125"/>
        <v>0</v>
      </c>
      <c r="AB154" s="19">
        <f t="shared" si="125"/>
        <v>0</v>
      </c>
      <c r="AC154" s="19">
        <f t="shared" si="125"/>
        <v>10</v>
      </c>
      <c r="AD154" s="19">
        <f t="shared" si="127"/>
        <v>10</v>
      </c>
      <c r="AE154" s="267"/>
    </row>
    <row r="155" spans="1:31" x14ac:dyDescent="0.25">
      <c r="A155" s="238"/>
      <c r="B155" s="239"/>
      <c r="C155" s="237"/>
      <c r="D155" s="240"/>
      <c r="E155" s="237"/>
      <c r="F155" s="240"/>
      <c r="G155" s="47">
        <v>5</v>
      </c>
      <c r="H155" s="103" t="s">
        <v>371</v>
      </c>
      <c r="I155" s="243"/>
      <c r="J155" s="19"/>
      <c r="K155" s="19"/>
      <c r="L155" s="19"/>
      <c r="M155" s="19"/>
      <c r="N155" s="19"/>
      <c r="O155" s="19">
        <v>1</v>
      </c>
      <c r="P155" s="49"/>
      <c r="Q155" s="19">
        <v>0</v>
      </c>
      <c r="R155" s="114">
        <f t="shared" si="148"/>
        <v>1</v>
      </c>
      <c r="S155" s="114">
        <f t="shared" si="149"/>
        <v>2</v>
      </c>
      <c r="T155" s="114">
        <f t="shared" si="150"/>
        <v>3</v>
      </c>
      <c r="U155" s="114">
        <f t="shared" si="151"/>
        <v>6</v>
      </c>
      <c r="V155" s="114">
        <f t="shared" si="152"/>
        <v>10</v>
      </c>
      <c r="W155" s="17"/>
      <c r="X155" s="19">
        <f t="shared" si="126"/>
        <v>0</v>
      </c>
      <c r="Y155" s="19">
        <f t="shared" si="126"/>
        <v>0</v>
      </c>
      <c r="Z155" s="19">
        <f t="shared" si="126"/>
        <v>0</v>
      </c>
      <c r="AA155" s="19">
        <f t="shared" si="125"/>
        <v>0</v>
      </c>
      <c r="AB155" s="19">
        <f t="shared" si="125"/>
        <v>0</v>
      </c>
      <c r="AC155" s="19">
        <f t="shared" si="125"/>
        <v>10</v>
      </c>
      <c r="AD155" s="19">
        <f t="shared" si="127"/>
        <v>10</v>
      </c>
      <c r="AE155" s="267"/>
    </row>
    <row r="156" spans="1:31" ht="24" x14ac:dyDescent="0.25">
      <c r="A156" s="238"/>
      <c r="B156" s="239"/>
      <c r="C156" s="237"/>
      <c r="D156" s="240"/>
      <c r="E156" s="237"/>
      <c r="F156" s="240"/>
      <c r="G156" s="47">
        <v>6</v>
      </c>
      <c r="H156" s="103" t="s">
        <v>372</v>
      </c>
      <c r="I156" s="243"/>
      <c r="J156" s="19"/>
      <c r="K156" s="19"/>
      <c r="L156" s="19"/>
      <c r="M156" s="19"/>
      <c r="N156" s="19"/>
      <c r="O156" s="19">
        <v>1</v>
      </c>
      <c r="P156" s="49"/>
      <c r="Q156" s="19">
        <v>0</v>
      </c>
      <c r="R156" s="114">
        <f t="shared" si="148"/>
        <v>1</v>
      </c>
      <c r="S156" s="114">
        <f t="shared" si="149"/>
        <v>2</v>
      </c>
      <c r="T156" s="114">
        <f t="shared" si="150"/>
        <v>3</v>
      </c>
      <c r="U156" s="114">
        <f t="shared" si="151"/>
        <v>6</v>
      </c>
      <c r="V156" s="114">
        <f t="shared" si="152"/>
        <v>10</v>
      </c>
      <c r="W156" s="17"/>
      <c r="X156" s="19">
        <f t="shared" si="126"/>
        <v>0</v>
      </c>
      <c r="Y156" s="19">
        <f t="shared" si="126"/>
        <v>0</v>
      </c>
      <c r="Z156" s="19">
        <f t="shared" si="126"/>
        <v>0</v>
      </c>
      <c r="AA156" s="19">
        <f t="shared" si="125"/>
        <v>0</v>
      </c>
      <c r="AB156" s="19">
        <f t="shared" si="125"/>
        <v>0</v>
      </c>
      <c r="AC156" s="19">
        <f t="shared" si="125"/>
        <v>10</v>
      </c>
      <c r="AD156" s="19">
        <f t="shared" si="127"/>
        <v>10</v>
      </c>
      <c r="AE156" s="267"/>
    </row>
    <row r="157" spans="1:31" ht="24" x14ac:dyDescent="0.25">
      <c r="A157" s="238"/>
      <c r="B157" s="239"/>
      <c r="C157" s="237"/>
      <c r="D157" s="240"/>
      <c r="E157" s="237"/>
      <c r="F157" s="240"/>
      <c r="G157" s="47">
        <v>7</v>
      </c>
      <c r="H157" s="103" t="s">
        <v>373</v>
      </c>
      <c r="I157" s="243"/>
      <c r="J157" s="19"/>
      <c r="K157" s="19"/>
      <c r="L157" s="19"/>
      <c r="M157" s="19"/>
      <c r="N157" s="19"/>
      <c r="O157" s="19">
        <v>1</v>
      </c>
      <c r="P157" s="49"/>
      <c r="Q157" s="19">
        <v>0</v>
      </c>
      <c r="R157" s="114">
        <f t="shared" si="148"/>
        <v>1</v>
      </c>
      <c r="S157" s="114">
        <f t="shared" si="149"/>
        <v>2</v>
      </c>
      <c r="T157" s="114">
        <f t="shared" si="150"/>
        <v>3</v>
      </c>
      <c r="U157" s="114">
        <f t="shared" si="151"/>
        <v>6</v>
      </c>
      <c r="V157" s="114">
        <f t="shared" si="152"/>
        <v>10</v>
      </c>
      <c r="W157" s="17"/>
      <c r="X157" s="19">
        <f t="shared" si="126"/>
        <v>0</v>
      </c>
      <c r="Y157" s="19">
        <f t="shared" si="126"/>
        <v>0</v>
      </c>
      <c r="Z157" s="19">
        <f t="shared" si="126"/>
        <v>0</v>
      </c>
      <c r="AA157" s="19">
        <f t="shared" si="125"/>
        <v>0</v>
      </c>
      <c r="AB157" s="19">
        <f t="shared" si="125"/>
        <v>0</v>
      </c>
      <c r="AC157" s="19">
        <f t="shared" si="125"/>
        <v>10</v>
      </c>
      <c r="AD157" s="19">
        <f t="shared" si="127"/>
        <v>10</v>
      </c>
      <c r="AE157" s="267"/>
    </row>
    <row r="158" spans="1:31" ht="24" x14ac:dyDescent="0.25">
      <c r="A158" s="238"/>
      <c r="B158" s="239"/>
      <c r="C158" s="237"/>
      <c r="D158" s="240"/>
      <c r="E158" s="237"/>
      <c r="F158" s="240"/>
      <c r="G158" s="47">
        <v>8</v>
      </c>
      <c r="H158" s="103" t="s">
        <v>374</v>
      </c>
      <c r="I158" s="243"/>
      <c r="J158" s="19"/>
      <c r="K158" s="19"/>
      <c r="L158" s="19"/>
      <c r="M158" s="19"/>
      <c r="N158" s="19"/>
      <c r="O158" s="19">
        <v>1</v>
      </c>
      <c r="P158" s="49"/>
      <c r="Q158" s="19">
        <v>0</v>
      </c>
      <c r="R158" s="114">
        <f t="shared" ref="R158" si="153">5*0.1</f>
        <v>0.5</v>
      </c>
      <c r="S158" s="114">
        <f t="shared" ref="S158" si="154">5*0.2</f>
        <v>1</v>
      </c>
      <c r="T158" s="114">
        <f t="shared" ref="T158" si="155">5*0.3</f>
        <v>1.5</v>
      </c>
      <c r="U158" s="114">
        <f t="shared" ref="U158" si="156">5*0.6</f>
        <v>3</v>
      </c>
      <c r="V158" s="114">
        <f t="shared" ref="V158" si="157">5*1</f>
        <v>5</v>
      </c>
      <c r="W158" s="17"/>
      <c r="X158" s="19">
        <f t="shared" si="126"/>
        <v>0</v>
      </c>
      <c r="Y158" s="19">
        <f t="shared" si="126"/>
        <v>0</v>
      </c>
      <c r="Z158" s="19">
        <f t="shared" si="126"/>
        <v>0</v>
      </c>
      <c r="AA158" s="19">
        <f t="shared" si="125"/>
        <v>0</v>
      </c>
      <c r="AB158" s="19">
        <f t="shared" si="125"/>
        <v>0</v>
      </c>
      <c r="AC158" s="19">
        <f t="shared" si="125"/>
        <v>5</v>
      </c>
      <c r="AD158" s="19">
        <f t="shared" si="127"/>
        <v>5</v>
      </c>
      <c r="AE158" s="267"/>
    </row>
    <row r="159" spans="1:31" ht="48" x14ac:dyDescent="0.25">
      <c r="A159" s="238"/>
      <c r="B159" s="239"/>
      <c r="C159" s="237"/>
      <c r="D159" s="240"/>
      <c r="E159" s="47"/>
      <c r="F159" s="46" t="s">
        <v>375</v>
      </c>
      <c r="G159" s="47">
        <v>9</v>
      </c>
      <c r="H159" s="103" t="s">
        <v>376</v>
      </c>
      <c r="I159" s="243"/>
      <c r="J159" s="19"/>
      <c r="K159" s="19"/>
      <c r="L159" s="19"/>
      <c r="M159" s="19"/>
      <c r="N159" s="19"/>
      <c r="O159" s="19">
        <v>1</v>
      </c>
      <c r="P159" s="49"/>
      <c r="Q159" s="19">
        <v>0</v>
      </c>
      <c r="R159" s="158">
        <f>20*0.1</f>
        <v>2</v>
      </c>
      <c r="S159" s="158">
        <f>20*0.2</f>
        <v>4</v>
      </c>
      <c r="T159" s="158">
        <f>20*0.3</f>
        <v>6</v>
      </c>
      <c r="U159" s="158">
        <f>20*0.6</f>
        <v>12</v>
      </c>
      <c r="V159" s="158">
        <f>20*1</f>
        <v>20</v>
      </c>
      <c r="W159" s="17"/>
      <c r="X159" s="19">
        <f t="shared" si="126"/>
        <v>0</v>
      </c>
      <c r="Y159" s="19">
        <f t="shared" si="126"/>
        <v>0</v>
      </c>
      <c r="Z159" s="19">
        <f t="shared" si="126"/>
        <v>0</v>
      </c>
      <c r="AA159" s="19">
        <f t="shared" si="125"/>
        <v>0</v>
      </c>
      <c r="AB159" s="19">
        <f t="shared" si="125"/>
        <v>0</v>
      </c>
      <c r="AC159" s="19">
        <f t="shared" si="125"/>
        <v>20</v>
      </c>
      <c r="AD159" s="19">
        <f t="shared" si="127"/>
        <v>20</v>
      </c>
      <c r="AE159" s="267"/>
    </row>
    <row r="160" spans="1:31" ht="21.75" x14ac:dyDescent="0.25">
      <c r="A160" s="238"/>
      <c r="B160" s="239"/>
      <c r="C160" s="237"/>
      <c r="D160" s="240" t="s">
        <v>377</v>
      </c>
      <c r="E160" s="237"/>
      <c r="F160" s="240" t="s">
        <v>378</v>
      </c>
      <c r="G160" s="47">
        <v>10</v>
      </c>
      <c r="H160" s="103" t="s">
        <v>379</v>
      </c>
      <c r="I160" s="243"/>
      <c r="J160" s="19"/>
      <c r="K160" s="19"/>
      <c r="L160" s="19"/>
      <c r="M160" s="19"/>
      <c r="N160" s="19"/>
      <c r="O160" s="19">
        <v>1</v>
      </c>
      <c r="P160" s="49"/>
      <c r="Q160" s="19">
        <v>0</v>
      </c>
      <c r="R160" s="114">
        <f>15*0.1</f>
        <v>1.5</v>
      </c>
      <c r="S160" s="114">
        <f>15*0.2</f>
        <v>3</v>
      </c>
      <c r="T160" s="114">
        <f>15*0.3</f>
        <v>4.5</v>
      </c>
      <c r="U160" s="114">
        <f>15*0.6</f>
        <v>9</v>
      </c>
      <c r="V160" s="114">
        <f>15*1</f>
        <v>15</v>
      </c>
      <c r="W160" s="17"/>
      <c r="X160" s="19">
        <f t="shared" si="126"/>
        <v>0</v>
      </c>
      <c r="Y160" s="19">
        <f t="shared" si="126"/>
        <v>0</v>
      </c>
      <c r="Z160" s="19">
        <f t="shared" si="126"/>
        <v>0</v>
      </c>
      <c r="AA160" s="19">
        <f t="shared" si="125"/>
        <v>0</v>
      </c>
      <c r="AB160" s="19">
        <f t="shared" si="125"/>
        <v>0</v>
      </c>
      <c r="AC160" s="19">
        <f t="shared" si="125"/>
        <v>15</v>
      </c>
      <c r="AD160" s="19">
        <f t="shared" si="127"/>
        <v>15</v>
      </c>
      <c r="AE160" s="267"/>
    </row>
    <row r="161" spans="1:87" ht="21.75" x14ac:dyDescent="0.25">
      <c r="A161" s="238"/>
      <c r="B161" s="239"/>
      <c r="C161" s="237"/>
      <c r="D161" s="240"/>
      <c r="E161" s="237"/>
      <c r="F161" s="240"/>
      <c r="G161" s="47">
        <v>11</v>
      </c>
      <c r="H161" s="103" t="s">
        <v>523</v>
      </c>
      <c r="I161" s="243"/>
      <c r="J161" s="19"/>
      <c r="K161" s="19"/>
      <c r="L161" s="19"/>
      <c r="M161" s="19"/>
      <c r="N161" s="19"/>
      <c r="O161" s="19">
        <v>1</v>
      </c>
      <c r="P161" s="49"/>
      <c r="Q161" s="19">
        <v>0</v>
      </c>
      <c r="R161" s="158">
        <f t="shared" ref="R161:R164" si="158">20*0.1</f>
        <v>2</v>
      </c>
      <c r="S161" s="158">
        <f t="shared" ref="S161:S164" si="159">20*0.2</f>
        <v>4</v>
      </c>
      <c r="T161" s="158">
        <f t="shared" ref="T161:T164" si="160">20*0.3</f>
        <v>6</v>
      </c>
      <c r="U161" s="158">
        <f t="shared" ref="U161:U164" si="161">20*0.6</f>
        <v>12</v>
      </c>
      <c r="V161" s="158">
        <f t="shared" ref="V161:V164" si="162">20*1</f>
        <v>20</v>
      </c>
      <c r="W161" s="17"/>
      <c r="X161" s="19">
        <f t="shared" si="126"/>
        <v>0</v>
      </c>
      <c r="Y161" s="19">
        <f t="shared" si="126"/>
        <v>0</v>
      </c>
      <c r="Z161" s="19">
        <f t="shared" si="126"/>
        <v>0</v>
      </c>
      <c r="AA161" s="19">
        <f t="shared" si="125"/>
        <v>0</v>
      </c>
      <c r="AB161" s="19">
        <f t="shared" si="125"/>
        <v>0</v>
      </c>
      <c r="AC161" s="19">
        <f t="shared" si="125"/>
        <v>20</v>
      </c>
      <c r="AD161" s="19">
        <f t="shared" si="127"/>
        <v>20</v>
      </c>
      <c r="AE161" s="267"/>
    </row>
    <row r="162" spans="1:87" ht="24" x14ac:dyDescent="0.25">
      <c r="A162" s="238"/>
      <c r="B162" s="239"/>
      <c r="C162" s="237"/>
      <c r="D162" s="240"/>
      <c r="E162" s="237"/>
      <c r="F162" s="240"/>
      <c r="G162" s="47">
        <v>12</v>
      </c>
      <c r="H162" s="103" t="s">
        <v>380</v>
      </c>
      <c r="I162" s="243"/>
      <c r="J162" s="19"/>
      <c r="K162" s="19"/>
      <c r="L162" s="19"/>
      <c r="M162" s="19"/>
      <c r="N162" s="19"/>
      <c r="O162" s="19">
        <v>1</v>
      </c>
      <c r="P162" s="49"/>
      <c r="Q162" s="19">
        <v>0</v>
      </c>
      <c r="R162" s="158">
        <f t="shared" si="158"/>
        <v>2</v>
      </c>
      <c r="S162" s="158">
        <f t="shared" si="159"/>
        <v>4</v>
      </c>
      <c r="T162" s="158">
        <f t="shared" si="160"/>
        <v>6</v>
      </c>
      <c r="U162" s="158">
        <f t="shared" si="161"/>
        <v>12</v>
      </c>
      <c r="V162" s="158">
        <f t="shared" si="162"/>
        <v>20</v>
      </c>
      <c r="W162" s="17"/>
      <c r="X162" s="19">
        <f t="shared" si="126"/>
        <v>0</v>
      </c>
      <c r="Y162" s="19">
        <f t="shared" si="126"/>
        <v>0</v>
      </c>
      <c r="Z162" s="19">
        <f t="shared" si="126"/>
        <v>0</v>
      </c>
      <c r="AA162" s="19">
        <f t="shared" si="125"/>
        <v>0</v>
      </c>
      <c r="AB162" s="19">
        <f t="shared" si="125"/>
        <v>0</v>
      </c>
      <c r="AC162" s="19">
        <f t="shared" si="125"/>
        <v>20</v>
      </c>
      <c r="AD162" s="19">
        <f t="shared" si="127"/>
        <v>20</v>
      </c>
      <c r="AE162" s="267"/>
    </row>
    <row r="163" spans="1:87" ht="21.75" x14ac:dyDescent="0.25">
      <c r="A163" s="238"/>
      <c r="B163" s="239"/>
      <c r="C163" s="237"/>
      <c r="D163" s="240"/>
      <c r="E163" s="237"/>
      <c r="F163" s="240"/>
      <c r="G163" s="47">
        <v>13</v>
      </c>
      <c r="H163" s="103" t="s">
        <v>381</v>
      </c>
      <c r="I163" s="243"/>
      <c r="J163" s="19"/>
      <c r="K163" s="19"/>
      <c r="L163" s="19"/>
      <c r="M163" s="19"/>
      <c r="N163" s="19"/>
      <c r="O163" s="19">
        <v>1</v>
      </c>
      <c r="P163" s="49"/>
      <c r="Q163" s="19">
        <v>0</v>
      </c>
      <c r="R163" s="158">
        <f t="shared" si="158"/>
        <v>2</v>
      </c>
      <c r="S163" s="158">
        <f t="shared" si="159"/>
        <v>4</v>
      </c>
      <c r="T163" s="158">
        <f t="shared" si="160"/>
        <v>6</v>
      </c>
      <c r="U163" s="158">
        <f t="shared" si="161"/>
        <v>12</v>
      </c>
      <c r="V163" s="158">
        <f t="shared" si="162"/>
        <v>20</v>
      </c>
      <c r="W163" s="17"/>
      <c r="X163" s="19">
        <f t="shared" si="126"/>
        <v>0</v>
      </c>
      <c r="Y163" s="19">
        <f t="shared" si="126"/>
        <v>0</v>
      </c>
      <c r="Z163" s="19">
        <f t="shared" si="126"/>
        <v>0</v>
      </c>
      <c r="AA163" s="19">
        <f t="shared" si="125"/>
        <v>0</v>
      </c>
      <c r="AB163" s="19">
        <f t="shared" si="125"/>
        <v>0</v>
      </c>
      <c r="AC163" s="19">
        <f t="shared" si="125"/>
        <v>20</v>
      </c>
      <c r="AD163" s="19">
        <f t="shared" si="127"/>
        <v>20</v>
      </c>
      <c r="AE163" s="267"/>
    </row>
    <row r="164" spans="1:87" ht="24" x14ac:dyDescent="0.25">
      <c r="A164" s="238"/>
      <c r="B164" s="239"/>
      <c r="C164" s="237"/>
      <c r="D164" s="240"/>
      <c r="E164" s="237"/>
      <c r="F164" s="240" t="s">
        <v>382</v>
      </c>
      <c r="G164" s="47">
        <v>14</v>
      </c>
      <c r="H164" s="103" t="s">
        <v>383</v>
      </c>
      <c r="I164" s="243"/>
      <c r="J164" s="19"/>
      <c r="K164" s="19"/>
      <c r="L164" s="19"/>
      <c r="M164" s="19"/>
      <c r="N164" s="19"/>
      <c r="O164" s="19">
        <v>1</v>
      </c>
      <c r="P164" s="49"/>
      <c r="Q164" s="19">
        <v>0</v>
      </c>
      <c r="R164" s="158">
        <f t="shared" si="158"/>
        <v>2</v>
      </c>
      <c r="S164" s="158">
        <f t="shared" si="159"/>
        <v>4</v>
      </c>
      <c r="T164" s="158">
        <f t="shared" si="160"/>
        <v>6</v>
      </c>
      <c r="U164" s="158">
        <f t="shared" si="161"/>
        <v>12</v>
      </c>
      <c r="V164" s="158">
        <f t="shared" si="162"/>
        <v>20</v>
      </c>
      <c r="W164" s="17"/>
      <c r="X164" s="19">
        <f t="shared" si="126"/>
        <v>0</v>
      </c>
      <c r="Y164" s="19">
        <f t="shared" si="126"/>
        <v>0</v>
      </c>
      <c r="Z164" s="19">
        <f t="shared" si="126"/>
        <v>0</v>
      </c>
      <c r="AA164" s="19">
        <f t="shared" si="125"/>
        <v>0</v>
      </c>
      <c r="AB164" s="19">
        <f t="shared" si="125"/>
        <v>0</v>
      </c>
      <c r="AC164" s="19">
        <f t="shared" si="125"/>
        <v>20</v>
      </c>
      <c r="AD164" s="19">
        <f t="shared" si="127"/>
        <v>20</v>
      </c>
      <c r="AE164" s="267"/>
    </row>
    <row r="165" spans="1:87" ht="24" x14ac:dyDescent="0.25">
      <c r="A165" s="238"/>
      <c r="B165" s="239"/>
      <c r="C165" s="237"/>
      <c r="D165" s="240"/>
      <c r="E165" s="237"/>
      <c r="F165" s="240"/>
      <c r="G165" s="47">
        <v>15</v>
      </c>
      <c r="H165" s="103" t="s">
        <v>384</v>
      </c>
      <c r="I165" s="243"/>
      <c r="J165" s="19"/>
      <c r="K165" s="19"/>
      <c r="L165" s="19"/>
      <c r="M165" s="19"/>
      <c r="N165" s="19"/>
      <c r="O165" s="19">
        <v>1</v>
      </c>
      <c r="P165" s="49"/>
      <c r="Q165" s="19">
        <v>0</v>
      </c>
      <c r="R165" s="114">
        <f t="shared" ref="R165:R167" si="163">10*0.1</f>
        <v>1</v>
      </c>
      <c r="S165" s="114">
        <f t="shared" ref="S165:S167" si="164">10*0.2</f>
        <v>2</v>
      </c>
      <c r="T165" s="114">
        <f t="shared" ref="T165:T167" si="165">10*0.3</f>
        <v>3</v>
      </c>
      <c r="U165" s="114">
        <f t="shared" ref="U165:U167" si="166">10*0.6</f>
        <v>6</v>
      </c>
      <c r="V165" s="114">
        <f t="shared" ref="V165:V167" si="167">10*1</f>
        <v>10</v>
      </c>
      <c r="W165" s="17"/>
      <c r="X165" s="19">
        <f t="shared" si="126"/>
        <v>0</v>
      </c>
      <c r="Y165" s="19">
        <f t="shared" si="126"/>
        <v>0</v>
      </c>
      <c r="Z165" s="19">
        <f t="shared" si="126"/>
        <v>0</v>
      </c>
      <c r="AA165" s="19">
        <f t="shared" si="125"/>
        <v>0</v>
      </c>
      <c r="AB165" s="19">
        <f t="shared" si="125"/>
        <v>0</v>
      </c>
      <c r="AC165" s="19">
        <f t="shared" si="125"/>
        <v>10</v>
      </c>
      <c r="AD165" s="19">
        <f t="shared" si="127"/>
        <v>10</v>
      </c>
      <c r="AE165" s="267"/>
    </row>
    <row r="166" spans="1:87" ht="24" x14ac:dyDescent="0.25">
      <c r="A166" s="238"/>
      <c r="B166" s="239"/>
      <c r="C166" s="237"/>
      <c r="D166" s="240"/>
      <c r="E166" s="237"/>
      <c r="F166" s="240"/>
      <c r="G166" s="47">
        <v>16</v>
      </c>
      <c r="H166" s="103" t="s">
        <v>385</v>
      </c>
      <c r="I166" s="243"/>
      <c r="J166" s="19"/>
      <c r="K166" s="19"/>
      <c r="L166" s="19"/>
      <c r="M166" s="19"/>
      <c r="N166" s="19"/>
      <c r="O166" s="19">
        <v>1</v>
      </c>
      <c r="P166" s="49"/>
      <c r="Q166" s="19">
        <v>0</v>
      </c>
      <c r="R166" s="114">
        <f t="shared" si="163"/>
        <v>1</v>
      </c>
      <c r="S166" s="114">
        <f t="shared" si="164"/>
        <v>2</v>
      </c>
      <c r="T166" s="114">
        <f t="shared" si="165"/>
        <v>3</v>
      </c>
      <c r="U166" s="114">
        <f t="shared" si="166"/>
        <v>6</v>
      </c>
      <c r="V166" s="114">
        <f t="shared" si="167"/>
        <v>10</v>
      </c>
      <c r="W166" s="17"/>
      <c r="X166" s="19">
        <f t="shared" si="126"/>
        <v>0</v>
      </c>
      <c r="Y166" s="19">
        <f t="shared" si="126"/>
        <v>0</v>
      </c>
      <c r="Z166" s="19">
        <f t="shared" si="126"/>
        <v>0</v>
      </c>
      <c r="AA166" s="19">
        <f t="shared" si="125"/>
        <v>0</v>
      </c>
      <c r="AB166" s="19">
        <f t="shared" si="125"/>
        <v>0</v>
      </c>
      <c r="AC166" s="19">
        <f t="shared" si="125"/>
        <v>10</v>
      </c>
      <c r="AD166" s="19">
        <f t="shared" si="127"/>
        <v>10</v>
      </c>
      <c r="AE166" s="267"/>
    </row>
    <row r="167" spans="1:87" ht="24" x14ac:dyDescent="0.25">
      <c r="A167" s="238"/>
      <c r="B167" s="239"/>
      <c r="C167" s="237"/>
      <c r="D167" s="240"/>
      <c r="E167" s="237"/>
      <c r="F167" s="240"/>
      <c r="G167" s="47">
        <v>17</v>
      </c>
      <c r="H167" s="103" t="s">
        <v>386</v>
      </c>
      <c r="I167" s="243"/>
      <c r="J167" s="19"/>
      <c r="K167" s="19"/>
      <c r="L167" s="19"/>
      <c r="M167" s="19"/>
      <c r="N167" s="19"/>
      <c r="O167" s="19">
        <v>1</v>
      </c>
      <c r="P167" s="49"/>
      <c r="Q167" s="19">
        <v>0</v>
      </c>
      <c r="R167" s="114">
        <f t="shared" si="163"/>
        <v>1</v>
      </c>
      <c r="S167" s="114">
        <f t="shared" si="164"/>
        <v>2</v>
      </c>
      <c r="T167" s="114">
        <f t="shared" si="165"/>
        <v>3</v>
      </c>
      <c r="U167" s="114">
        <f t="shared" si="166"/>
        <v>6</v>
      </c>
      <c r="V167" s="114">
        <f t="shared" si="167"/>
        <v>10</v>
      </c>
      <c r="W167" s="17"/>
      <c r="X167" s="19">
        <f t="shared" si="126"/>
        <v>0</v>
      </c>
      <c r="Y167" s="19">
        <f t="shared" si="126"/>
        <v>0</v>
      </c>
      <c r="Z167" s="19">
        <f t="shared" si="126"/>
        <v>0</v>
      </c>
      <c r="AA167" s="19">
        <f t="shared" si="125"/>
        <v>0</v>
      </c>
      <c r="AB167" s="19">
        <f t="shared" si="125"/>
        <v>0</v>
      </c>
      <c r="AC167" s="19">
        <f t="shared" si="125"/>
        <v>10</v>
      </c>
      <c r="AD167" s="19">
        <f t="shared" si="127"/>
        <v>10</v>
      </c>
      <c r="AE167" s="267"/>
    </row>
    <row r="168" spans="1:87" ht="36" x14ac:dyDescent="0.25">
      <c r="A168" s="238"/>
      <c r="B168" s="239"/>
      <c r="C168" s="237"/>
      <c r="D168" s="240"/>
      <c r="E168" s="237"/>
      <c r="F168" s="240"/>
      <c r="G168" s="47">
        <v>18</v>
      </c>
      <c r="H168" s="103" t="s">
        <v>387</v>
      </c>
      <c r="I168" s="243"/>
      <c r="J168" s="19"/>
      <c r="K168" s="19"/>
      <c r="L168" s="19"/>
      <c r="M168" s="19"/>
      <c r="N168" s="19"/>
      <c r="O168" s="19">
        <v>1</v>
      </c>
      <c r="P168" s="49"/>
      <c r="Q168" s="19">
        <v>0</v>
      </c>
      <c r="R168" s="114">
        <f>15*0.1</f>
        <v>1.5</v>
      </c>
      <c r="S168" s="114">
        <f>15*0.2</f>
        <v>3</v>
      </c>
      <c r="T168" s="114">
        <f>15*0.3</f>
        <v>4.5</v>
      </c>
      <c r="U168" s="114">
        <f>15*0.6</f>
        <v>9</v>
      </c>
      <c r="V168" s="114">
        <f>15*1</f>
        <v>15</v>
      </c>
      <c r="W168" s="17"/>
      <c r="X168" s="19">
        <f t="shared" si="126"/>
        <v>0</v>
      </c>
      <c r="Y168" s="19">
        <f t="shared" si="126"/>
        <v>0</v>
      </c>
      <c r="Z168" s="19">
        <f t="shared" si="126"/>
        <v>0</v>
      </c>
      <c r="AA168" s="19">
        <f t="shared" si="125"/>
        <v>0</v>
      </c>
      <c r="AB168" s="19">
        <f t="shared" si="125"/>
        <v>0</v>
      </c>
      <c r="AC168" s="19">
        <f t="shared" si="125"/>
        <v>15</v>
      </c>
      <c r="AD168" s="19">
        <f t="shared" si="127"/>
        <v>15</v>
      </c>
      <c r="AE168" s="267"/>
    </row>
    <row r="169" spans="1:87" ht="24" x14ac:dyDescent="0.25">
      <c r="A169" s="238"/>
      <c r="B169" s="239"/>
      <c r="C169" s="237"/>
      <c r="D169" s="240"/>
      <c r="E169" s="237"/>
      <c r="F169" s="240"/>
      <c r="G169" s="47">
        <v>19</v>
      </c>
      <c r="H169" s="103" t="s">
        <v>388</v>
      </c>
      <c r="I169" s="243"/>
      <c r="J169" s="19"/>
      <c r="K169" s="19"/>
      <c r="L169" s="19"/>
      <c r="M169" s="19"/>
      <c r="N169" s="19"/>
      <c r="O169" s="19">
        <v>1</v>
      </c>
      <c r="P169" s="49"/>
      <c r="Q169" s="19">
        <v>0</v>
      </c>
      <c r="R169" s="114">
        <f t="shared" ref="R169:R170" si="168">10*0.1</f>
        <v>1</v>
      </c>
      <c r="S169" s="114">
        <f t="shared" ref="S169:S170" si="169">10*0.2</f>
        <v>2</v>
      </c>
      <c r="T169" s="114">
        <f t="shared" ref="T169:T170" si="170">10*0.3</f>
        <v>3</v>
      </c>
      <c r="U169" s="114">
        <f t="shared" ref="U169:U170" si="171">10*0.6</f>
        <v>6</v>
      </c>
      <c r="V169" s="114">
        <f t="shared" ref="V169:V170" si="172">10*1</f>
        <v>10</v>
      </c>
      <c r="W169" s="17"/>
      <c r="X169" s="19">
        <f t="shared" si="126"/>
        <v>0</v>
      </c>
      <c r="Y169" s="19">
        <f t="shared" si="126"/>
        <v>0</v>
      </c>
      <c r="Z169" s="19">
        <f t="shared" si="126"/>
        <v>0</v>
      </c>
      <c r="AA169" s="19">
        <f t="shared" si="125"/>
        <v>0</v>
      </c>
      <c r="AB169" s="19">
        <f t="shared" si="125"/>
        <v>0</v>
      </c>
      <c r="AC169" s="19">
        <f t="shared" si="125"/>
        <v>10</v>
      </c>
      <c r="AD169" s="19">
        <f t="shared" si="127"/>
        <v>10</v>
      </c>
      <c r="AE169" s="267"/>
    </row>
    <row r="170" spans="1:87" ht="24" x14ac:dyDescent="0.25">
      <c r="A170" s="238"/>
      <c r="B170" s="239"/>
      <c r="C170" s="237"/>
      <c r="D170" s="240"/>
      <c r="E170" s="237"/>
      <c r="F170" s="240"/>
      <c r="G170" s="47">
        <v>20</v>
      </c>
      <c r="H170" s="103" t="s">
        <v>389</v>
      </c>
      <c r="I170" s="266"/>
      <c r="J170" s="19"/>
      <c r="K170" s="19"/>
      <c r="L170" s="19"/>
      <c r="M170" s="19"/>
      <c r="N170" s="19"/>
      <c r="O170" s="19">
        <v>1</v>
      </c>
      <c r="P170" s="49"/>
      <c r="Q170" s="19">
        <v>0</v>
      </c>
      <c r="R170" s="114">
        <f t="shared" si="168"/>
        <v>1</v>
      </c>
      <c r="S170" s="114">
        <f t="shared" si="169"/>
        <v>2</v>
      </c>
      <c r="T170" s="114">
        <f t="shared" si="170"/>
        <v>3</v>
      </c>
      <c r="U170" s="114">
        <f t="shared" si="171"/>
        <v>6</v>
      </c>
      <c r="V170" s="114">
        <f t="shared" si="172"/>
        <v>10</v>
      </c>
      <c r="W170" s="17"/>
      <c r="X170" s="19">
        <f t="shared" si="126"/>
        <v>0</v>
      </c>
      <c r="Y170" s="19">
        <f t="shared" si="126"/>
        <v>0</v>
      </c>
      <c r="Z170" s="19">
        <f t="shared" si="126"/>
        <v>0</v>
      </c>
      <c r="AA170" s="19">
        <f t="shared" si="125"/>
        <v>0</v>
      </c>
      <c r="AB170" s="19">
        <f t="shared" si="125"/>
        <v>0</v>
      </c>
      <c r="AC170" s="19">
        <f t="shared" si="125"/>
        <v>10</v>
      </c>
      <c r="AD170" s="19">
        <f t="shared" si="127"/>
        <v>10</v>
      </c>
      <c r="AE170" s="267"/>
    </row>
    <row r="171" spans="1:87" ht="28.5" hidden="1" x14ac:dyDescent="0.25">
      <c r="A171" s="247" t="s">
        <v>16</v>
      </c>
      <c r="B171" s="247"/>
      <c r="C171" s="247"/>
      <c r="D171" s="247"/>
      <c r="E171" s="247"/>
      <c r="F171" s="247"/>
      <c r="G171" s="247"/>
      <c r="H171" s="247"/>
      <c r="I171" s="247"/>
      <c r="J171" s="247"/>
      <c r="K171" s="247"/>
      <c r="L171" s="247"/>
      <c r="M171" s="247"/>
      <c r="N171" s="247"/>
      <c r="O171" s="247"/>
      <c r="P171" s="247"/>
      <c r="Q171" s="247"/>
      <c r="R171" s="247"/>
      <c r="S171" s="247"/>
      <c r="T171" s="247"/>
      <c r="U171" s="247"/>
      <c r="V171" s="247"/>
      <c r="W171" s="247"/>
      <c r="X171" s="247"/>
      <c r="Y171" s="247"/>
      <c r="Z171" s="247"/>
      <c r="AA171" s="247"/>
      <c r="AB171" s="247"/>
      <c r="AC171" s="247"/>
      <c r="AD171" s="247"/>
      <c r="AE171" s="50">
        <f>SUM(AE5:AE170)</f>
        <v>2000</v>
      </c>
      <c r="AF171" s="23"/>
      <c r="AG171" s="23"/>
      <c r="AH171" s="23"/>
      <c r="AI171" s="23"/>
      <c r="AJ171" s="23"/>
      <c r="AK171" s="23"/>
      <c r="AL171" s="23"/>
      <c r="AM171" s="23"/>
      <c r="AN171" s="23"/>
      <c r="AO171" s="23"/>
      <c r="AP171" s="23"/>
      <c r="AQ171" s="23"/>
      <c r="AR171" s="23"/>
      <c r="AS171" s="23"/>
      <c r="AT171" s="23"/>
      <c r="AU171" s="23"/>
      <c r="AV171" s="23"/>
      <c r="AW171" s="23"/>
      <c r="AX171" s="23"/>
      <c r="AY171" s="23"/>
      <c r="AZ171" s="23"/>
      <c r="BA171" s="23"/>
      <c r="BB171" s="23"/>
      <c r="BC171" s="23"/>
      <c r="BD171" s="23"/>
      <c r="BE171" s="23"/>
      <c r="BF171" s="23"/>
      <c r="BG171" s="23"/>
      <c r="BH171" s="24"/>
      <c r="BI171" s="24"/>
      <c r="BJ171" s="24"/>
      <c r="BK171" s="24"/>
      <c r="BL171" s="24"/>
      <c r="BM171" s="24"/>
      <c r="BN171" s="24"/>
      <c r="BO171" s="24"/>
      <c r="BP171" s="24"/>
      <c r="BQ171" s="24"/>
      <c r="BR171" s="24"/>
      <c r="BS171" s="24"/>
      <c r="BT171" s="24"/>
      <c r="BU171" s="24"/>
      <c r="BV171" s="24"/>
      <c r="BW171" s="24"/>
      <c r="BX171" s="24"/>
      <c r="BY171" s="24"/>
      <c r="BZ171" s="24"/>
      <c r="CA171" s="24"/>
      <c r="CB171" s="24"/>
      <c r="CC171" s="24"/>
      <c r="CD171" s="24"/>
      <c r="CE171" s="24"/>
      <c r="CF171" s="24"/>
      <c r="CG171" s="24"/>
      <c r="CH171" s="24"/>
      <c r="CI171" s="24"/>
    </row>
    <row r="172" spans="1:87" s="311" customFormat="1" ht="19.5" x14ac:dyDescent="0.3">
      <c r="A172" s="309" t="s">
        <v>608</v>
      </c>
      <c r="B172" s="309"/>
      <c r="C172" s="309"/>
      <c r="D172" s="309"/>
      <c r="E172" s="309"/>
      <c r="F172" s="309"/>
      <c r="G172" s="309"/>
      <c r="H172" s="309"/>
      <c r="I172" s="309"/>
      <c r="J172" s="309"/>
      <c r="K172" s="309"/>
      <c r="L172" s="309"/>
      <c r="M172" s="309"/>
      <c r="N172" s="309"/>
      <c r="O172" s="309"/>
      <c r="P172" s="309"/>
      <c r="Q172" s="309"/>
      <c r="R172" s="309"/>
      <c r="S172" s="309"/>
      <c r="T172" s="309"/>
      <c r="U172" s="309"/>
      <c r="V172" s="309"/>
      <c r="W172" s="309"/>
      <c r="X172" s="309"/>
      <c r="Y172" s="309"/>
      <c r="Z172" s="309"/>
      <c r="AA172" s="309"/>
      <c r="AB172" s="309"/>
      <c r="AC172" s="309"/>
      <c r="AD172" s="309"/>
      <c r="AE172" s="310">
        <f>SUM(AE5:AE170)</f>
        <v>2000</v>
      </c>
    </row>
    <row r="173" spans="1:87" s="314" customFormat="1" ht="19.5" x14ac:dyDescent="0.3">
      <c r="A173" s="312"/>
      <c r="B173" s="312"/>
      <c r="C173" s="312"/>
      <c r="D173" s="312"/>
      <c r="E173" s="312"/>
      <c r="F173" s="312"/>
      <c r="G173" s="312"/>
      <c r="H173" s="312"/>
      <c r="I173" s="312"/>
      <c r="J173" s="312"/>
      <c r="K173" s="312"/>
      <c r="L173" s="312"/>
      <c r="M173" s="312"/>
      <c r="N173" s="312"/>
      <c r="O173" s="312"/>
      <c r="P173" s="312"/>
      <c r="Q173" s="312"/>
      <c r="R173" s="312"/>
      <c r="S173" s="312"/>
      <c r="T173" s="312"/>
      <c r="U173" s="312"/>
      <c r="V173" s="312"/>
      <c r="W173" s="312"/>
      <c r="X173" s="312"/>
      <c r="Y173" s="312"/>
      <c r="Z173" s="312"/>
      <c r="AA173" s="312"/>
      <c r="AB173" s="312"/>
      <c r="AC173" s="312"/>
      <c r="AD173" s="312"/>
      <c r="AE173" s="313"/>
    </row>
    <row r="174" spans="1:87" x14ac:dyDescent="0.25">
      <c r="H174" s="7" t="s">
        <v>78</v>
      </c>
      <c r="I174" s="7" t="s">
        <v>77</v>
      </c>
    </row>
    <row r="175" spans="1:87" x14ac:dyDescent="0.25">
      <c r="H175" s="7" t="s">
        <v>75</v>
      </c>
      <c r="I175" s="7" t="s">
        <v>76</v>
      </c>
    </row>
    <row r="176" spans="1:87" x14ac:dyDescent="0.25">
      <c r="H176" s="7" t="s">
        <v>73</v>
      </c>
      <c r="I176" s="7" t="s">
        <v>74</v>
      </c>
    </row>
    <row r="177" spans="8:9" x14ac:dyDescent="0.25">
      <c r="H177" s="7" t="s">
        <v>71</v>
      </c>
      <c r="I177" s="7" t="s">
        <v>72</v>
      </c>
    </row>
    <row r="178" spans="8:9" x14ac:dyDescent="0.25">
      <c r="H178" s="7" t="s">
        <v>69</v>
      </c>
      <c r="I178" s="7" t="s">
        <v>70</v>
      </c>
    </row>
  </sheetData>
  <mergeCells count="232">
    <mergeCell ref="A172:AD172"/>
    <mergeCell ref="F164:F170"/>
    <mergeCell ref="I111:I114"/>
    <mergeCell ref="F144:F148"/>
    <mergeCell ref="D115:D118"/>
    <mergeCell ref="C115:C119"/>
    <mergeCell ref="A67:A75"/>
    <mergeCell ref="C74:C75"/>
    <mergeCell ref="B76:B101"/>
    <mergeCell ref="F49:F53"/>
    <mergeCell ref="D49:D53"/>
    <mergeCell ref="E49:E53"/>
    <mergeCell ref="C49:C53"/>
    <mergeCell ref="B102:B114"/>
    <mergeCell ref="A102:A114"/>
    <mergeCell ref="C111:C114"/>
    <mergeCell ref="I102:I105"/>
    <mergeCell ref="I78:I87"/>
    <mergeCell ref="I88:I91"/>
    <mergeCell ref="I93:I99"/>
    <mergeCell ref="A76:A101"/>
    <mergeCell ref="F67:F70"/>
    <mergeCell ref="D67:D70"/>
    <mergeCell ref="E67:E70"/>
    <mergeCell ref="C67:C70"/>
    <mergeCell ref="I148:I149"/>
    <mergeCell ref="I151:I170"/>
    <mergeCell ref="I106:I108"/>
    <mergeCell ref="I109:I110"/>
    <mergeCell ref="I115:I117"/>
    <mergeCell ref="I121:I125"/>
    <mergeCell ref="I131:I137"/>
    <mergeCell ref="I138:I141"/>
    <mergeCell ref="I142:I143"/>
    <mergeCell ref="I144:I147"/>
    <mergeCell ref="D160:D170"/>
    <mergeCell ref="E164:E170"/>
    <mergeCell ref="F160:F163"/>
    <mergeCell ref="E160:E163"/>
    <mergeCell ref="C160:C170"/>
    <mergeCell ref="B151:B170"/>
    <mergeCell ref="A151:A170"/>
    <mergeCell ref="AE5:AE41"/>
    <mergeCell ref="AE42:AE56"/>
    <mergeCell ref="AE57:AE65"/>
    <mergeCell ref="AE67:AE75"/>
    <mergeCell ref="AE76:AE101"/>
    <mergeCell ref="AE102:AE113"/>
    <mergeCell ref="AE115:AE119"/>
    <mergeCell ref="AE121:AE137"/>
    <mergeCell ref="AE138:AE143"/>
    <mergeCell ref="AE144:AE150"/>
    <mergeCell ref="AE151:AE170"/>
    <mergeCell ref="I5:I6"/>
    <mergeCell ref="I8:I21"/>
    <mergeCell ref="I22:I31"/>
    <mergeCell ref="E144:E147"/>
    <mergeCell ref="D144:D148"/>
    <mergeCell ref="C144:C148"/>
    <mergeCell ref="B144:B150"/>
    <mergeCell ref="A144:A150"/>
    <mergeCell ref="F151:F158"/>
    <mergeCell ref="D151:D159"/>
    <mergeCell ref="E151:E158"/>
    <mergeCell ref="C151:C159"/>
    <mergeCell ref="A121:A137"/>
    <mergeCell ref="B121:B137"/>
    <mergeCell ref="F142:F143"/>
    <mergeCell ref="D142:D143"/>
    <mergeCell ref="E142:E143"/>
    <mergeCell ref="C142:C143"/>
    <mergeCell ref="F138:F141"/>
    <mergeCell ref="D138:D141"/>
    <mergeCell ref="E138:E141"/>
    <mergeCell ref="C138:C141"/>
    <mergeCell ref="B138:B143"/>
    <mergeCell ref="A138:A143"/>
    <mergeCell ref="F131:F137"/>
    <mergeCell ref="D131:D137"/>
    <mergeCell ref="E131:E137"/>
    <mergeCell ref="C131:C137"/>
    <mergeCell ref="P68:P69"/>
    <mergeCell ref="P70:P71"/>
    <mergeCell ref="P72:P73"/>
    <mergeCell ref="P74:P75"/>
    <mergeCell ref="P76:P77"/>
    <mergeCell ref="P78:P79"/>
    <mergeCell ref="P80:P81"/>
    <mergeCell ref="P56:P57"/>
    <mergeCell ref="E37:E39"/>
    <mergeCell ref="F40:F41"/>
    <mergeCell ref="E40:E41"/>
    <mergeCell ref="F42:F48"/>
    <mergeCell ref="E42:E48"/>
    <mergeCell ref="F74:F75"/>
    <mergeCell ref="E74:E75"/>
    <mergeCell ref="I32:I39"/>
    <mergeCell ref="I40:I41"/>
    <mergeCell ref="I42:I52"/>
    <mergeCell ref="I55:I56"/>
    <mergeCell ref="I62:I65"/>
    <mergeCell ref="I67:I70"/>
    <mergeCell ref="I71:I73"/>
    <mergeCell ref="I74:I75"/>
    <mergeCell ref="I76:I77"/>
    <mergeCell ref="P100:P101"/>
    <mergeCell ref="P102:P103"/>
    <mergeCell ref="P82:P83"/>
    <mergeCell ref="P84:P85"/>
    <mergeCell ref="P92:P93"/>
    <mergeCell ref="P94:P95"/>
    <mergeCell ref="P5:P7"/>
    <mergeCell ref="P8:P9"/>
    <mergeCell ref="P10:P11"/>
    <mergeCell ref="P38:P39"/>
    <mergeCell ref="P40:P41"/>
    <mergeCell ref="P16:P17"/>
    <mergeCell ref="P18:P19"/>
    <mergeCell ref="P20:P21"/>
    <mergeCell ref="P22:P23"/>
    <mergeCell ref="P25:P26"/>
    <mergeCell ref="P51:P52"/>
    <mergeCell ref="P54:P55"/>
    <mergeCell ref="P45:P46"/>
    <mergeCell ref="P47:P48"/>
    <mergeCell ref="P49:P50"/>
    <mergeCell ref="P58:P59"/>
    <mergeCell ref="P64:P65"/>
    <mergeCell ref="P66:P67"/>
    <mergeCell ref="F8:F16"/>
    <mergeCell ref="E8:E16"/>
    <mergeCell ref="J3:O3"/>
    <mergeCell ref="A1:AE1"/>
    <mergeCell ref="A2:D2"/>
    <mergeCell ref="AD3:AD4"/>
    <mergeCell ref="AE3:AE4"/>
    <mergeCell ref="A3:A4"/>
    <mergeCell ref="B3:B4"/>
    <mergeCell ref="P3:P4"/>
    <mergeCell ref="W3:W4"/>
    <mergeCell ref="X3:AC4"/>
    <mergeCell ref="Q3:V3"/>
    <mergeCell ref="C3:D4"/>
    <mergeCell ref="E3:F4"/>
    <mergeCell ref="I3:I4"/>
    <mergeCell ref="G3:H4"/>
    <mergeCell ref="P2:AE2"/>
    <mergeCell ref="E2:O2"/>
    <mergeCell ref="F32:F36"/>
    <mergeCell ref="E32:E36"/>
    <mergeCell ref="A171:AD171"/>
    <mergeCell ref="C71:C73"/>
    <mergeCell ref="D71:D73"/>
    <mergeCell ref="C5:C6"/>
    <mergeCell ref="D5:D6"/>
    <mergeCell ref="F20:F21"/>
    <mergeCell ref="E20:E21"/>
    <mergeCell ref="F25:F28"/>
    <mergeCell ref="E25:E28"/>
    <mergeCell ref="D22:D31"/>
    <mergeCell ref="C22:C31"/>
    <mergeCell ref="P12:P13"/>
    <mergeCell ref="P14:P15"/>
    <mergeCell ref="P62:P63"/>
    <mergeCell ref="P28:P29"/>
    <mergeCell ref="P30:P31"/>
    <mergeCell ref="P32:P33"/>
    <mergeCell ref="P34:P35"/>
    <mergeCell ref="P36:P37"/>
    <mergeCell ref="D32:D39"/>
    <mergeCell ref="P42:P43"/>
    <mergeCell ref="P60:P61"/>
    <mergeCell ref="A57:A65"/>
    <mergeCell ref="B57:B65"/>
    <mergeCell ref="F55:F56"/>
    <mergeCell ref="D55:D56"/>
    <mergeCell ref="E55:E56"/>
    <mergeCell ref="C55:C56"/>
    <mergeCell ref="A42:A56"/>
    <mergeCell ref="B42:B56"/>
    <mergeCell ref="D40:D41"/>
    <mergeCell ref="C32:C41"/>
    <mergeCell ref="B5:B41"/>
    <mergeCell ref="A5:A41"/>
    <mergeCell ref="D42:D48"/>
    <mergeCell ref="C42:C48"/>
    <mergeCell ref="E5:E6"/>
    <mergeCell ref="F5:F6"/>
    <mergeCell ref="F17:F19"/>
    <mergeCell ref="E17:E19"/>
    <mergeCell ref="D8:D21"/>
    <mergeCell ref="C8:C21"/>
    <mergeCell ref="F29:F31"/>
    <mergeCell ref="E29:E31"/>
    <mergeCell ref="E22:E24"/>
    <mergeCell ref="F22:F24"/>
    <mergeCell ref="D93:D99"/>
    <mergeCell ref="F93:F99"/>
    <mergeCell ref="E93:E99"/>
    <mergeCell ref="C93:C99"/>
    <mergeCell ref="D74:D75"/>
    <mergeCell ref="F37:F39"/>
    <mergeCell ref="F61:F65"/>
    <mergeCell ref="D61:D65"/>
    <mergeCell ref="E61:E65"/>
    <mergeCell ref="C61:C65"/>
    <mergeCell ref="E71:E73"/>
    <mergeCell ref="F71:F73"/>
    <mergeCell ref="B67:B75"/>
    <mergeCell ref="F115:F117"/>
    <mergeCell ref="E115:E117"/>
    <mergeCell ref="A115:A119"/>
    <mergeCell ref="B115:B119"/>
    <mergeCell ref="F121:F130"/>
    <mergeCell ref="D121:D130"/>
    <mergeCell ref="E121:E130"/>
    <mergeCell ref="C121:C130"/>
    <mergeCell ref="F102:F105"/>
    <mergeCell ref="D102:D105"/>
    <mergeCell ref="E102:E105"/>
    <mergeCell ref="C102:C105"/>
    <mergeCell ref="F106:F110"/>
    <mergeCell ref="E106:E110"/>
    <mergeCell ref="D106:D110"/>
    <mergeCell ref="C106:C110"/>
    <mergeCell ref="F111:F113"/>
    <mergeCell ref="E111:E113"/>
    <mergeCell ref="D111:D113"/>
    <mergeCell ref="F76:F92"/>
    <mergeCell ref="E76:E92"/>
    <mergeCell ref="D76:D92"/>
    <mergeCell ref="C76:C92"/>
  </mergeCells>
  <conditionalFormatting sqref="K5:N105 K134:N154 O5:O170">
    <cfRule type="cellIs" dxfId="8" priority="98" operator="equal">
      <formula>$V$5</formula>
    </cfRule>
  </conditionalFormatting>
  <conditionalFormatting sqref="K121:N133">
    <cfRule type="cellIs" dxfId="7" priority="67" operator="equal">
      <formula>$V$5</formula>
    </cfRule>
  </conditionalFormatting>
  <conditionalFormatting sqref="K121:K133">
    <cfRule type="colorScale" priority="68">
      <colorScale>
        <cfvo type="min"/>
        <cfvo type="percentile" val="50"/>
        <cfvo type="max"/>
        <color rgb="FFF8696B"/>
        <color rgb="FFFCFCFF"/>
        <color rgb="FF63BE7B"/>
      </colorScale>
    </cfRule>
  </conditionalFormatting>
  <conditionalFormatting sqref="L121:L133">
    <cfRule type="colorScale" priority="69">
      <colorScale>
        <cfvo type="min"/>
        <cfvo type="percentile" val="50"/>
        <cfvo type="max"/>
        <color rgb="FFF8696B"/>
        <color rgb="FFFCFCFF"/>
        <color rgb="FF63BE7B"/>
      </colorScale>
    </cfRule>
  </conditionalFormatting>
  <conditionalFormatting sqref="M121:M133">
    <cfRule type="colorScale" priority="70">
      <colorScale>
        <cfvo type="min"/>
        <cfvo type="percentile" val="50"/>
        <cfvo type="max"/>
        <color rgb="FFF8696B"/>
        <color rgb="FFFCFCFF"/>
        <color rgb="FF63BE7B"/>
      </colorScale>
    </cfRule>
  </conditionalFormatting>
  <conditionalFormatting sqref="N121:N133">
    <cfRule type="colorScale" priority="71">
      <colorScale>
        <cfvo type="min"/>
        <cfvo type="percentile" val="50"/>
        <cfvo type="max"/>
        <color rgb="FFF8696B"/>
        <color rgb="FFFCFCFF"/>
        <color rgb="FF63BE7B"/>
      </colorScale>
    </cfRule>
  </conditionalFormatting>
  <conditionalFormatting sqref="J121:J133">
    <cfRule type="colorScale" priority="72">
      <colorScale>
        <cfvo type="min"/>
        <cfvo type="percentile" val="50"/>
        <cfvo type="max"/>
        <color rgb="FFF8696B"/>
        <color rgb="FFFCFCFF"/>
        <color rgb="FF63BE7B"/>
      </colorScale>
    </cfRule>
  </conditionalFormatting>
  <conditionalFormatting sqref="K106:N120">
    <cfRule type="cellIs" dxfId="6" priority="59" operator="equal">
      <formula>$V$5</formula>
    </cfRule>
  </conditionalFormatting>
  <conditionalFormatting sqref="K106:K120">
    <cfRule type="colorScale" priority="60">
      <colorScale>
        <cfvo type="min"/>
        <cfvo type="percentile" val="50"/>
        <cfvo type="max"/>
        <color rgb="FFF8696B"/>
        <color rgb="FFFCFCFF"/>
        <color rgb="FF63BE7B"/>
      </colorScale>
    </cfRule>
  </conditionalFormatting>
  <conditionalFormatting sqref="L106:L120">
    <cfRule type="colorScale" priority="61">
      <colorScale>
        <cfvo type="min"/>
        <cfvo type="percentile" val="50"/>
        <cfvo type="max"/>
        <color rgb="FFF8696B"/>
        <color rgb="FFFCFCFF"/>
        <color rgb="FF63BE7B"/>
      </colorScale>
    </cfRule>
  </conditionalFormatting>
  <conditionalFormatting sqref="M106:M120">
    <cfRule type="colorScale" priority="62">
      <colorScale>
        <cfvo type="min"/>
        <cfvo type="percentile" val="50"/>
        <cfvo type="max"/>
        <color rgb="FFF8696B"/>
        <color rgb="FFFCFCFF"/>
        <color rgb="FF63BE7B"/>
      </colorScale>
    </cfRule>
  </conditionalFormatting>
  <conditionalFormatting sqref="N106:N120">
    <cfRule type="colorScale" priority="63">
      <colorScale>
        <cfvo type="min"/>
        <cfvo type="percentile" val="50"/>
        <cfvo type="max"/>
        <color rgb="FFF8696B"/>
        <color rgb="FFFCFCFF"/>
        <color rgb="FF63BE7B"/>
      </colorScale>
    </cfRule>
  </conditionalFormatting>
  <conditionalFormatting sqref="J106:J120">
    <cfRule type="colorScale" priority="64">
      <colorScale>
        <cfvo type="min"/>
        <cfvo type="percentile" val="50"/>
        <cfvo type="max"/>
        <color rgb="FFF8696B"/>
        <color rgb="FFFCFCFF"/>
        <color rgb="FF63BE7B"/>
      </colorScale>
    </cfRule>
  </conditionalFormatting>
  <conditionalFormatting sqref="K170:N170">
    <cfRule type="cellIs" dxfId="5" priority="43" operator="equal">
      <formula>$V$5</formula>
    </cfRule>
  </conditionalFormatting>
  <conditionalFormatting sqref="K167:N169">
    <cfRule type="cellIs" dxfId="4" priority="35" operator="equal">
      <formula>$V$5</formula>
    </cfRule>
  </conditionalFormatting>
  <conditionalFormatting sqref="K167:K169">
    <cfRule type="colorScale" priority="36">
      <colorScale>
        <cfvo type="min"/>
        <cfvo type="percentile" val="50"/>
        <cfvo type="max"/>
        <color rgb="FFF8696B"/>
        <color rgb="FFFCFCFF"/>
        <color rgb="FF63BE7B"/>
      </colorScale>
    </cfRule>
  </conditionalFormatting>
  <conditionalFormatting sqref="L167:L169">
    <cfRule type="colorScale" priority="37">
      <colorScale>
        <cfvo type="min"/>
        <cfvo type="percentile" val="50"/>
        <cfvo type="max"/>
        <color rgb="FFF8696B"/>
        <color rgb="FFFCFCFF"/>
        <color rgb="FF63BE7B"/>
      </colorScale>
    </cfRule>
  </conditionalFormatting>
  <conditionalFormatting sqref="M167:M169">
    <cfRule type="colorScale" priority="38">
      <colorScale>
        <cfvo type="min"/>
        <cfvo type="percentile" val="50"/>
        <cfvo type="max"/>
        <color rgb="FFF8696B"/>
        <color rgb="FFFCFCFF"/>
        <color rgb="FF63BE7B"/>
      </colorScale>
    </cfRule>
  </conditionalFormatting>
  <conditionalFormatting sqref="N167:N169">
    <cfRule type="colorScale" priority="39">
      <colorScale>
        <cfvo type="min"/>
        <cfvo type="percentile" val="50"/>
        <cfvo type="max"/>
        <color rgb="FFF8696B"/>
        <color rgb="FFFCFCFF"/>
        <color rgb="FF63BE7B"/>
      </colorScale>
    </cfRule>
  </conditionalFormatting>
  <conditionalFormatting sqref="J167:J169">
    <cfRule type="colorScale" priority="40">
      <colorScale>
        <cfvo type="min"/>
        <cfvo type="percentile" val="50"/>
        <cfvo type="max"/>
        <color rgb="FFF8696B"/>
        <color rgb="FFFCFCFF"/>
        <color rgb="FF63BE7B"/>
      </colorScale>
    </cfRule>
  </conditionalFormatting>
  <conditionalFormatting sqref="K164:N166">
    <cfRule type="cellIs" dxfId="3" priority="27" operator="equal">
      <formula>$V$5</formula>
    </cfRule>
  </conditionalFormatting>
  <conditionalFormatting sqref="K164:K166">
    <cfRule type="colorScale" priority="28">
      <colorScale>
        <cfvo type="min"/>
        <cfvo type="percentile" val="50"/>
        <cfvo type="max"/>
        <color rgb="FFF8696B"/>
        <color rgb="FFFCFCFF"/>
        <color rgb="FF63BE7B"/>
      </colorScale>
    </cfRule>
  </conditionalFormatting>
  <conditionalFormatting sqref="L164:L166">
    <cfRule type="colorScale" priority="29">
      <colorScale>
        <cfvo type="min"/>
        <cfvo type="percentile" val="50"/>
        <cfvo type="max"/>
        <color rgb="FFF8696B"/>
        <color rgb="FFFCFCFF"/>
        <color rgb="FF63BE7B"/>
      </colorScale>
    </cfRule>
  </conditionalFormatting>
  <conditionalFormatting sqref="M164:M166">
    <cfRule type="colorScale" priority="30">
      <colorScale>
        <cfvo type="min"/>
        <cfvo type="percentile" val="50"/>
        <cfvo type="max"/>
        <color rgb="FFF8696B"/>
        <color rgb="FFFCFCFF"/>
        <color rgb="FF63BE7B"/>
      </colorScale>
    </cfRule>
  </conditionalFormatting>
  <conditionalFormatting sqref="N164:N166">
    <cfRule type="colorScale" priority="31">
      <colorScale>
        <cfvo type="min"/>
        <cfvo type="percentile" val="50"/>
        <cfvo type="max"/>
        <color rgb="FFF8696B"/>
        <color rgb="FFFCFCFF"/>
        <color rgb="FF63BE7B"/>
      </colorScale>
    </cfRule>
  </conditionalFormatting>
  <conditionalFormatting sqref="J164:J166">
    <cfRule type="colorScale" priority="32">
      <colorScale>
        <cfvo type="min"/>
        <cfvo type="percentile" val="50"/>
        <cfvo type="max"/>
        <color rgb="FFF8696B"/>
        <color rgb="FFFCFCFF"/>
        <color rgb="FF63BE7B"/>
      </colorScale>
    </cfRule>
  </conditionalFormatting>
  <conditionalFormatting sqref="K161:N163">
    <cfRule type="cellIs" dxfId="2" priority="19" operator="equal">
      <formula>$V$5</formula>
    </cfRule>
  </conditionalFormatting>
  <conditionalFormatting sqref="K161:K163">
    <cfRule type="colorScale" priority="20">
      <colorScale>
        <cfvo type="min"/>
        <cfvo type="percentile" val="50"/>
        <cfvo type="max"/>
        <color rgb="FFF8696B"/>
        <color rgb="FFFCFCFF"/>
        <color rgb="FF63BE7B"/>
      </colorScale>
    </cfRule>
  </conditionalFormatting>
  <conditionalFormatting sqref="L161:L163">
    <cfRule type="colorScale" priority="21">
      <colorScale>
        <cfvo type="min"/>
        <cfvo type="percentile" val="50"/>
        <cfvo type="max"/>
        <color rgb="FFF8696B"/>
        <color rgb="FFFCFCFF"/>
        <color rgb="FF63BE7B"/>
      </colorScale>
    </cfRule>
  </conditionalFormatting>
  <conditionalFormatting sqref="M161:M163">
    <cfRule type="colorScale" priority="22">
      <colorScale>
        <cfvo type="min"/>
        <cfvo type="percentile" val="50"/>
        <cfvo type="max"/>
        <color rgb="FFF8696B"/>
        <color rgb="FFFCFCFF"/>
        <color rgb="FF63BE7B"/>
      </colorScale>
    </cfRule>
  </conditionalFormatting>
  <conditionalFormatting sqref="N161:N163">
    <cfRule type="colorScale" priority="23">
      <colorScale>
        <cfvo type="min"/>
        <cfvo type="percentile" val="50"/>
        <cfvo type="max"/>
        <color rgb="FFF8696B"/>
        <color rgb="FFFCFCFF"/>
        <color rgb="FF63BE7B"/>
      </colorScale>
    </cfRule>
  </conditionalFormatting>
  <conditionalFormatting sqref="J161:J163">
    <cfRule type="colorScale" priority="24">
      <colorScale>
        <cfvo type="min"/>
        <cfvo type="percentile" val="50"/>
        <cfvo type="max"/>
        <color rgb="FFF8696B"/>
        <color rgb="FFFCFCFF"/>
        <color rgb="FF63BE7B"/>
      </colorScale>
    </cfRule>
  </conditionalFormatting>
  <conditionalFormatting sqref="K158:N160">
    <cfRule type="cellIs" dxfId="1" priority="11" operator="equal">
      <formula>$V$5</formula>
    </cfRule>
  </conditionalFormatting>
  <conditionalFormatting sqref="K158:K160">
    <cfRule type="colorScale" priority="12">
      <colorScale>
        <cfvo type="min"/>
        <cfvo type="percentile" val="50"/>
        <cfvo type="max"/>
        <color rgb="FFF8696B"/>
        <color rgb="FFFCFCFF"/>
        <color rgb="FF63BE7B"/>
      </colorScale>
    </cfRule>
  </conditionalFormatting>
  <conditionalFormatting sqref="L158:L160">
    <cfRule type="colorScale" priority="13">
      <colorScale>
        <cfvo type="min"/>
        <cfvo type="percentile" val="50"/>
        <cfvo type="max"/>
        <color rgb="FFF8696B"/>
        <color rgb="FFFCFCFF"/>
        <color rgb="FF63BE7B"/>
      </colorScale>
    </cfRule>
  </conditionalFormatting>
  <conditionalFormatting sqref="M158:M160">
    <cfRule type="colorScale" priority="14">
      <colorScale>
        <cfvo type="min"/>
        <cfvo type="percentile" val="50"/>
        <cfvo type="max"/>
        <color rgb="FFF8696B"/>
        <color rgb="FFFCFCFF"/>
        <color rgb="FF63BE7B"/>
      </colorScale>
    </cfRule>
  </conditionalFormatting>
  <conditionalFormatting sqref="N158:N160">
    <cfRule type="colorScale" priority="15">
      <colorScale>
        <cfvo type="min"/>
        <cfvo type="percentile" val="50"/>
        <cfvo type="max"/>
        <color rgb="FFF8696B"/>
        <color rgb="FFFCFCFF"/>
        <color rgb="FF63BE7B"/>
      </colorScale>
    </cfRule>
  </conditionalFormatting>
  <conditionalFormatting sqref="J158:J160">
    <cfRule type="colorScale" priority="16">
      <colorScale>
        <cfvo type="min"/>
        <cfvo type="percentile" val="50"/>
        <cfvo type="max"/>
        <color rgb="FFF8696B"/>
        <color rgb="FFFCFCFF"/>
        <color rgb="FF63BE7B"/>
      </colorScale>
    </cfRule>
  </conditionalFormatting>
  <conditionalFormatting sqref="K155:N157">
    <cfRule type="cellIs" dxfId="0" priority="3" operator="equal">
      <formula>$V$5</formula>
    </cfRule>
  </conditionalFormatting>
  <conditionalFormatting sqref="K155:K157">
    <cfRule type="colorScale" priority="4">
      <colorScale>
        <cfvo type="min"/>
        <cfvo type="percentile" val="50"/>
        <cfvo type="max"/>
        <color rgb="FFF8696B"/>
        <color rgb="FFFCFCFF"/>
        <color rgb="FF63BE7B"/>
      </colorScale>
    </cfRule>
  </conditionalFormatting>
  <conditionalFormatting sqref="L155:L157">
    <cfRule type="colorScale" priority="5">
      <colorScale>
        <cfvo type="min"/>
        <cfvo type="percentile" val="50"/>
        <cfvo type="max"/>
        <color rgb="FFF8696B"/>
        <color rgb="FFFCFCFF"/>
        <color rgb="FF63BE7B"/>
      </colorScale>
    </cfRule>
  </conditionalFormatting>
  <conditionalFormatting sqref="M155:M157">
    <cfRule type="colorScale" priority="6">
      <colorScale>
        <cfvo type="min"/>
        <cfvo type="percentile" val="50"/>
        <cfvo type="max"/>
        <color rgb="FFF8696B"/>
        <color rgb="FFFCFCFF"/>
        <color rgb="FF63BE7B"/>
      </colorScale>
    </cfRule>
  </conditionalFormatting>
  <conditionalFormatting sqref="N155:N157">
    <cfRule type="colorScale" priority="7">
      <colorScale>
        <cfvo type="min"/>
        <cfvo type="percentile" val="50"/>
        <cfvo type="max"/>
        <color rgb="FFF8696B"/>
        <color rgb="FFFCFCFF"/>
        <color rgb="FF63BE7B"/>
      </colorScale>
    </cfRule>
  </conditionalFormatting>
  <conditionalFormatting sqref="J155:J157">
    <cfRule type="colorScale" priority="8">
      <colorScale>
        <cfvo type="min"/>
        <cfvo type="percentile" val="50"/>
        <cfvo type="max"/>
        <color rgb="FFF8696B"/>
        <color rgb="FFFCFCFF"/>
        <color rgb="FF63BE7B"/>
      </colorScale>
    </cfRule>
  </conditionalFormatting>
  <conditionalFormatting sqref="K145:K154 K5:K105">
    <cfRule type="colorScale" priority="210">
      <colorScale>
        <cfvo type="min"/>
        <cfvo type="percentile" val="50"/>
        <cfvo type="max"/>
        <color rgb="FFF8696B"/>
        <color rgb="FFFCFCFF"/>
        <color rgb="FF63BE7B"/>
      </colorScale>
    </cfRule>
  </conditionalFormatting>
  <conditionalFormatting sqref="L145:L154 L5:L105">
    <cfRule type="colorScale" priority="212">
      <colorScale>
        <cfvo type="min"/>
        <cfvo type="percentile" val="50"/>
        <cfvo type="max"/>
        <color rgb="FFF8696B"/>
        <color rgb="FFFCFCFF"/>
        <color rgb="FF63BE7B"/>
      </colorScale>
    </cfRule>
  </conditionalFormatting>
  <conditionalFormatting sqref="M145:M154 M5:M105">
    <cfRule type="colorScale" priority="214">
      <colorScale>
        <cfvo type="min"/>
        <cfvo type="percentile" val="50"/>
        <cfvo type="max"/>
        <color rgb="FFF8696B"/>
        <color rgb="FFFCFCFF"/>
        <color rgb="FF63BE7B"/>
      </colorScale>
    </cfRule>
  </conditionalFormatting>
  <conditionalFormatting sqref="N145:N154 N5:N105">
    <cfRule type="colorScale" priority="216">
      <colorScale>
        <cfvo type="min"/>
        <cfvo type="percentile" val="50"/>
        <cfvo type="max"/>
        <color rgb="FFF8696B"/>
        <color rgb="FFFCFCFF"/>
        <color rgb="FF63BE7B"/>
      </colorScale>
    </cfRule>
  </conditionalFormatting>
  <conditionalFormatting sqref="J145:J154 J5:J105">
    <cfRule type="colorScale" priority="218">
      <colorScale>
        <cfvo type="min"/>
        <cfvo type="percentile" val="50"/>
        <cfvo type="max"/>
        <color rgb="FFF8696B"/>
        <color rgb="FFFCFCFF"/>
        <color rgb="FF63BE7B"/>
      </colorScale>
    </cfRule>
  </conditionalFormatting>
  <conditionalFormatting sqref="K170">
    <cfRule type="colorScale" priority="222">
      <colorScale>
        <cfvo type="min"/>
        <cfvo type="percentile" val="50"/>
        <cfvo type="max"/>
        <color rgb="FFF8696B"/>
        <color rgb="FFFCFCFF"/>
        <color rgb="FF63BE7B"/>
      </colorScale>
    </cfRule>
  </conditionalFormatting>
  <conditionalFormatting sqref="L170">
    <cfRule type="colorScale" priority="223">
      <colorScale>
        <cfvo type="min"/>
        <cfvo type="percentile" val="50"/>
        <cfvo type="max"/>
        <color rgb="FFF8696B"/>
        <color rgb="FFFCFCFF"/>
        <color rgb="FF63BE7B"/>
      </colorScale>
    </cfRule>
  </conditionalFormatting>
  <conditionalFormatting sqref="M170">
    <cfRule type="colorScale" priority="224">
      <colorScale>
        <cfvo type="min"/>
        <cfvo type="percentile" val="50"/>
        <cfvo type="max"/>
        <color rgb="FFF8696B"/>
        <color rgb="FFFCFCFF"/>
        <color rgb="FF63BE7B"/>
      </colorScale>
    </cfRule>
  </conditionalFormatting>
  <conditionalFormatting sqref="N170">
    <cfRule type="colorScale" priority="225">
      <colorScale>
        <cfvo type="min"/>
        <cfvo type="percentile" val="50"/>
        <cfvo type="max"/>
        <color rgb="FFF8696B"/>
        <color rgb="FFFCFCFF"/>
        <color rgb="FF63BE7B"/>
      </colorScale>
    </cfRule>
  </conditionalFormatting>
  <conditionalFormatting sqref="J170">
    <cfRule type="colorScale" priority="226">
      <colorScale>
        <cfvo type="min"/>
        <cfvo type="percentile" val="50"/>
        <cfvo type="max"/>
        <color rgb="FFF8696B"/>
        <color rgb="FFFCFCFF"/>
        <color rgb="FF63BE7B"/>
      </colorScale>
    </cfRule>
  </conditionalFormatting>
  <conditionalFormatting sqref="K134:K144">
    <cfRule type="colorScale" priority="261">
      <colorScale>
        <cfvo type="min"/>
        <cfvo type="percentile" val="50"/>
        <cfvo type="max"/>
        <color rgb="FFF8696B"/>
        <color rgb="FFFCFCFF"/>
        <color rgb="FF63BE7B"/>
      </colorScale>
    </cfRule>
  </conditionalFormatting>
  <conditionalFormatting sqref="L134:L144">
    <cfRule type="colorScale" priority="263">
      <colorScale>
        <cfvo type="min"/>
        <cfvo type="percentile" val="50"/>
        <cfvo type="max"/>
        <color rgb="FFF8696B"/>
        <color rgb="FFFCFCFF"/>
        <color rgb="FF63BE7B"/>
      </colorScale>
    </cfRule>
  </conditionalFormatting>
  <conditionalFormatting sqref="M134:M144">
    <cfRule type="colorScale" priority="265">
      <colorScale>
        <cfvo type="min"/>
        <cfvo type="percentile" val="50"/>
        <cfvo type="max"/>
        <color rgb="FFF8696B"/>
        <color rgb="FFFCFCFF"/>
        <color rgb="FF63BE7B"/>
      </colorScale>
    </cfRule>
  </conditionalFormatting>
  <conditionalFormatting sqref="N134:N144">
    <cfRule type="colorScale" priority="267">
      <colorScale>
        <cfvo type="min"/>
        <cfvo type="percentile" val="50"/>
        <cfvo type="max"/>
        <color rgb="FFF8696B"/>
        <color rgb="FFFCFCFF"/>
        <color rgb="FF63BE7B"/>
      </colorScale>
    </cfRule>
  </conditionalFormatting>
  <conditionalFormatting sqref="J134:J144">
    <cfRule type="colorScale" priority="269">
      <colorScale>
        <cfvo type="min"/>
        <cfvo type="percentile" val="50"/>
        <cfvo type="max"/>
        <color rgb="FFF8696B"/>
        <color rgb="FFFCFCFF"/>
        <color rgb="FF63BE7B"/>
      </colorScale>
    </cfRule>
  </conditionalFormatting>
  <conditionalFormatting sqref="O5:O170">
    <cfRule type="colorScale" priority="276">
      <colorScale>
        <cfvo type="min"/>
        <cfvo type="percentile" val="50"/>
        <cfvo type="max"/>
        <color rgb="FFF8696B"/>
        <color rgb="FFFCFCFF"/>
        <color rgb="FF63BE7B"/>
      </colorScale>
    </cfRule>
  </conditionalFormatting>
  <pageMargins left="0.7" right="0.7" top="0.75" bottom="0.75" header="0.3" footer="0.3"/>
  <pageSetup scale="4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pane ySplit="2" topLeftCell="A3" activePane="bottomLeft" state="frozen"/>
      <selection pane="bottomLeft" activeCell="A5" sqref="A5"/>
    </sheetView>
  </sheetViews>
  <sheetFormatPr baseColWidth="10" defaultRowHeight="15.75" x14ac:dyDescent="0.25"/>
  <cols>
    <col min="1" max="1" width="56.42578125" style="16" customWidth="1"/>
    <col min="2" max="2" width="57.5703125" style="13" customWidth="1"/>
    <col min="3" max="3" width="12.85546875" style="1" bestFit="1" customWidth="1"/>
    <col min="4" max="6" width="11.42578125" style="1"/>
  </cols>
  <sheetData>
    <row r="1" spans="1:6" ht="94.5" customHeight="1" x14ac:dyDescent="0.25">
      <c r="A1" s="282" t="s">
        <v>82</v>
      </c>
      <c r="B1" s="282"/>
    </row>
    <row r="2" spans="1:6" s="4" customFormat="1" ht="27.75" customHeight="1" x14ac:dyDescent="0.25">
      <c r="A2" s="280" t="s">
        <v>13</v>
      </c>
      <c r="B2" s="280"/>
      <c r="C2" s="2"/>
      <c r="D2" s="2"/>
      <c r="E2" s="2"/>
      <c r="F2" s="2"/>
    </row>
    <row r="3" spans="1:6" s="4" customFormat="1" ht="16.5" customHeight="1" x14ac:dyDescent="0.25">
      <c r="A3" s="281" t="s">
        <v>83</v>
      </c>
      <c r="B3" s="281"/>
      <c r="C3" s="2"/>
      <c r="D3" s="2"/>
      <c r="E3" s="2"/>
      <c r="F3" s="2"/>
    </row>
    <row r="4" spans="1:6" s="5" customFormat="1" ht="34.5" customHeight="1" x14ac:dyDescent="0.2">
      <c r="A4" s="38">
        <f>Evaluacion!AE172</f>
        <v>2000</v>
      </c>
      <c r="B4" s="39">
        <f>Referentes!C40</f>
        <v>0</v>
      </c>
      <c r="C4" s="3"/>
      <c r="D4" s="3"/>
      <c r="E4" s="3"/>
      <c r="F4" s="3"/>
    </row>
    <row r="5" spans="1:6" s="5" customFormat="1" ht="34.5" customHeight="1" x14ac:dyDescent="0.2">
      <c r="A5" s="62" t="s">
        <v>84</v>
      </c>
      <c r="B5" s="63" t="s">
        <v>53</v>
      </c>
      <c r="C5" s="3"/>
      <c r="D5" s="3"/>
      <c r="E5" s="3"/>
      <c r="F5" s="3"/>
    </row>
    <row r="6" spans="1:6" s="5" customFormat="1" ht="19.5" customHeight="1" x14ac:dyDescent="0.2">
      <c r="A6" s="278" t="s">
        <v>85</v>
      </c>
      <c r="B6" s="279"/>
      <c r="C6" s="3"/>
      <c r="D6" s="3"/>
      <c r="E6" s="3"/>
      <c r="F6" s="3"/>
    </row>
    <row r="7" spans="1:6" ht="35.25" customHeight="1" x14ac:dyDescent="0.25">
      <c r="A7" s="277"/>
      <c r="B7" s="277"/>
    </row>
    <row r="8" spans="1:6" ht="15.75" customHeight="1" x14ac:dyDescent="0.25"/>
  </sheetData>
  <mergeCells count="5">
    <mergeCell ref="A7:B7"/>
    <mergeCell ref="A6:B6"/>
    <mergeCell ref="A2:B2"/>
    <mergeCell ref="A3:B3"/>
    <mergeCell ref="A1:B1"/>
  </mergeCells>
  <printOptions horizontalCentered="1" verticalCentered="1"/>
  <pageMargins left="0.70866141732283472" right="0.70866141732283472" top="0.74803149606299213" bottom="0.74803149606299213" header="0.31496062992125984" footer="0.31496062992125984"/>
  <pageSetup scale="79"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K20"/>
  <sheetViews>
    <sheetView topLeftCell="A3" workbookViewId="0">
      <selection activeCell="A7" sqref="A7:A19"/>
    </sheetView>
  </sheetViews>
  <sheetFormatPr baseColWidth="10" defaultRowHeight="15" x14ac:dyDescent="0.25"/>
  <cols>
    <col min="1" max="1" width="18.85546875" customWidth="1"/>
    <col min="2" max="2" width="31.42578125" customWidth="1"/>
    <col min="3" max="3" width="15.42578125" customWidth="1"/>
    <col min="4" max="4" width="16.7109375" customWidth="1"/>
    <col min="5" max="5" width="17.28515625" customWidth="1"/>
  </cols>
  <sheetData>
    <row r="3" spans="1:11" ht="30.75" x14ac:dyDescent="0.25">
      <c r="A3" s="283"/>
      <c r="B3" s="284"/>
      <c r="C3" s="284"/>
      <c r="D3" s="284"/>
      <c r="E3" s="284"/>
      <c r="F3" s="25"/>
      <c r="G3" s="25"/>
      <c r="H3" s="25"/>
      <c r="I3" s="25"/>
      <c r="J3" s="25"/>
      <c r="K3" s="25"/>
    </row>
    <row r="4" spans="1:11" ht="37.5" customHeight="1" x14ac:dyDescent="0.25">
      <c r="A4" s="285" t="s">
        <v>494</v>
      </c>
      <c r="B4" s="285"/>
      <c r="C4" s="285"/>
      <c r="D4" s="285"/>
      <c r="E4" s="285"/>
    </row>
    <row r="5" spans="1:11" ht="15.75" thickBot="1" x14ac:dyDescent="0.3">
      <c r="F5" s="24"/>
      <c r="G5" s="24"/>
      <c r="H5" s="24"/>
    </row>
    <row r="6" spans="1:11" ht="24.75" thickBot="1" x14ac:dyDescent="0.3">
      <c r="A6" s="90" t="s">
        <v>487</v>
      </c>
      <c r="B6" s="90" t="s">
        <v>488</v>
      </c>
      <c r="C6" s="90" t="s">
        <v>489</v>
      </c>
      <c r="D6" s="90" t="s">
        <v>490</v>
      </c>
      <c r="E6" s="90" t="s">
        <v>491</v>
      </c>
      <c r="F6" s="24"/>
      <c r="G6" s="24"/>
      <c r="H6" s="24"/>
    </row>
    <row r="7" spans="1:11" ht="15.75" thickBot="1" x14ac:dyDescent="0.3">
      <c r="A7" s="286">
        <f>'Solicitud de Adhesion'!D8</f>
        <v>0</v>
      </c>
      <c r="B7" s="91" t="s">
        <v>457</v>
      </c>
      <c r="C7" s="92">
        <v>200</v>
      </c>
      <c r="D7" s="92">
        <f>Evaluacion!AE5</f>
        <v>200</v>
      </c>
      <c r="E7" s="93">
        <f>D7/C7</f>
        <v>1</v>
      </c>
      <c r="F7" s="110"/>
      <c r="G7" s="105"/>
      <c r="H7" s="111"/>
    </row>
    <row r="8" spans="1:11" ht="15.75" thickBot="1" x14ac:dyDescent="0.3">
      <c r="A8" s="287"/>
      <c r="B8" s="94" t="s">
        <v>492</v>
      </c>
      <c r="C8" s="96">
        <v>165</v>
      </c>
      <c r="D8" s="96">
        <f>Evaluacion!AE42</f>
        <v>165</v>
      </c>
      <c r="E8" s="97">
        <f t="shared" ref="E8:E18" si="0">D8/C8</f>
        <v>1</v>
      </c>
      <c r="F8" s="110"/>
      <c r="G8" s="105"/>
      <c r="H8" s="111"/>
    </row>
    <row r="9" spans="1:11" ht="15.75" thickBot="1" x14ac:dyDescent="0.3">
      <c r="A9" s="287"/>
      <c r="B9" s="91" t="s">
        <v>459</v>
      </c>
      <c r="C9" s="92">
        <v>105</v>
      </c>
      <c r="D9" s="92">
        <f>Evaluacion!AE57</f>
        <v>105</v>
      </c>
      <c r="E9" s="93">
        <f t="shared" si="0"/>
        <v>1</v>
      </c>
      <c r="F9" s="110"/>
      <c r="G9" s="105"/>
      <c r="H9" s="111"/>
    </row>
    <row r="10" spans="1:11" ht="15.75" thickBot="1" x14ac:dyDescent="0.3">
      <c r="A10" s="287"/>
      <c r="B10" s="94" t="s">
        <v>460</v>
      </c>
      <c r="C10" s="96">
        <v>15</v>
      </c>
      <c r="D10" s="96">
        <f>Evaluacion!AE66</f>
        <v>15</v>
      </c>
      <c r="E10" s="97">
        <f t="shared" si="0"/>
        <v>1</v>
      </c>
      <c r="F10" s="110"/>
      <c r="G10" s="105"/>
      <c r="H10" s="111"/>
    </row>
    <row r="11" spans="1:11" ht="15.75" thickBot="1" x14ac:dyDescent="0.3">
      <c r="A11" s="287"/>
      <c r="B11" s="91" t="s">
        <v>461</v>
      </c>
      <c r="C11" s="92">
        <v>75</v>
      </c>
      <c r="D11" s="92">
        <f>Evaluacion!AE67</f>
        <v>75</v>
      </c>
      <c r="E11" s="93">
        <f t="shared" si="0"/>
        <v>1</v>
      </c>
      <c r="F11" s="110"/>
      <c r="G11" s="105"/>
      <c r="H11" s="111"/>
    </row>
    <row r="12" spans="1:11" ht="15.75" thickBot="1" x14ac:dyDescent="0.3">
      <c r="A12" s="287"/>
      <c r="B12" s="94" t="s">
        <v>462</v>
      </c>
      <c r="C12" s="96">
        <v>420</v>
      </c>
      <c r="D12" s="96">
        <f>Evaluacion!AE76</f>
        <v>420</v>
      </c>
      <c r="E12" s="97">
        <f t="shared" si="0"/>
        <v>1</v>
      </c>
      <c r="F12" s="110"/>
      <c r="G12" s="105"/>
      <c r="H12" s="111"/>
    </row>
    <row r="13" spans="1:11" ht="15.75" thickBot="1" x14ac:dyDescent="0.3">
      <c r="A13" s="287"/>
      <c r="B13" s="91" t="s">
        <v>463</v>
      </c>
      <c r="C13" s="92">
        <v>195</v>
      </c>
      <c r="D13" s="92">
        <f>Evaluacion!AE102</f>
        <v>195</v>
      </c>
      <c r="E13" s="93">
        <f t="shared" si="0"/>
        <v>1</v>
      </c>
      <c r="F13" s="110"/>
      <c r="G13" s="105"/>
      <c r="H13" s="111"/>
    </row>
    <row r="14" spans="1:11" ht="15.75" thickBot="1" x14ac:dyDescent="0.3">
      <c r="A14" s="287"/>
      <c r="B14" s="94" t="s">
        <v>464</v>
      </c>
      <c r="C14" s="96">
        <v>75</v>
      </c>
      <c r="D14" s="96">
        <f>Evaluacion!AE115</f>
        <v>75</v>
      </c>
      <c r="E14" s="97">
        <f t="shared" si="0"/>
        <v>1</v>
      </c>
      <c r="F14" s="110"/>
      <c r="G14" s="105"/>
      <c r="H14" s="111"/>
    </row>
    <row r="15" spans="1:11" ht="15.75" thickBot="1" x14ac:dyDescent="0.3">
      <c r="A15" s="287"/>
      <c r="B15" s="91" t="s">
        <v>465</v>
      </c>
      <c r="C15" s="92">
        <v>20</v>
      </c>
      <c r="D15" s="92">
        <f>Evaluacion!AE120</f>
        <v>20</v>
      </c>
      <c r="E15" s="93">
        <f t="shared" si="0"/>
        <v>1</v>
      </c>
      <c r="F15" s="110"/>
      <c r="G15" s="105"/>
      <c r="H15" s="111"/>
    </row>
    <row r="16" spans="1:11" ht="15.75" thickBot="1" x14ac:dyDescent="0.3">
      <c r="A16" s="287"/>
      <c r="B16" s="98" t="s">
        <v>466</v>
      </c>
      <c r="C16" s="96">
        <v>300</v>
      </c>
      <c r="D16" s="95">
        <f>Evaluacion!AE121</f>
        <v>300</v>
      </c>
      <c r="E16" s="97">
        <f t="shared" si="0"/>
        <v>1</v>
      </c>
      <c r="F16" s="110"/>
      <c r="G16" s="105"/>
      <c r="H16" s="111"/>
    </row>
    <row r="17" spans="1:8" ht="15.75" thickBot="1" x14ac:dyDescent="0.3">
      <c r="A17" s="287"/>
      <c r="B17" s="91" t="s">
        <v>493</v>
      </c>
      <c r="C17" s="92">
        <v>80</v>
      </c>
      <c r="D17" s="92">
        <f>Evaluacion!AE138</f>
        <v>80</v>
      </c>
      <c r="E17" s="93">
        <f t="shared" si="0"/>
        <v>1</v>
      </c>
      <c r="F17" s="110"/>
      <c r="G17" s="105"/>
      <c r="H17" s="111"/>
    </row>
    <row r="18" spans="1:8" ht="15.75" thickBot="1" x14ac:dyDescent="0.3">
      <c r="A18" s="287"/>
      <c r="B18" s="94" t="s">
        <v>353</v>
      </c>
      <c r="C18" s="96">
        <v>90</v>
      </c>
      <c r="D18" s="96">
        <f>Evaluacion!AE144</f>
        <v>90</v>
      </c>
      <c r="E18" s="97">
        <f t="shared" si="0"/>
        <v>1</v>
      </c>
      <c r="F18" s="110"/>
      <c r="G18" s="105"/>
      <c r="H18" s="111"/>
    </row>
    <row r="19" spans="1:8" ht="15.75" thickBot="1" x14ac:dyDescent="0.3">
      <c r="A19" s="287"/>
      <c r="B19" s="91" t="s">
        <v>493</v>
      </c>
      <c r="C19" s="92">
        <v>260</v>
      </c>
      <c r="D19" s="92">
        <f>Evaluacion!AE151</f>
        <v>260</v>
      </c>
      <c r="E19" s="93">
        <f t="shared" ref="E19" si="1">D19/C19</f>
        <v>1</v>
      </c>
      <c r="F19" s="110"/>
      <c r="G19" s="105"/>
      <c r="H19" s="111"/>
    </row>
    <row r="20" spans="1:8" x14ac:dyDescent="0.25">
      <c r="F20" s="112"/>
      <c r="G20" s="24"/>
      <c r="H20" s="113"/>
    </row>
  </sheetData>
  <mergeCells count="3">
    <mergeCell ref="A3:E3"/>
    <mergeCell ref="A4:E4"/>
    <mergeCell ref="A7:A19"/>
  </mergeCell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ySplit="2" topLeftCell="A6" activePane="bottomLeft" state="frozen"/>
      <selection pane="bottomLeft" activeCell="B39" sqref="B39"/>
    </sheetView>
  </sheetViews>
  <sheetFormatPr baseColWidth="10" defaultRowHeight="15.75" x14ac:dyDescent="0.25"/>
  <cols>
    <col min="1" max="1" width="4.7109375" style="16" customWidth="1"/>
    <col min="2" max="2" width="114.140625" style="16" customWidth="1"/>
    <col min="3" max="3" width="8.7109375" style="16" customWidth="1"/>
    <col min="4" max="11" width="11.42578125" style="25"/>
  </cols>
  <sheetData>
    <row r="1" spans="1:11" ht="77.25" customHeight="1" x14ac:dyDescent="0.25">
      <c r="A1" s="283" t="s">
        <v>60</v>
      </c>
      <c r="B1" s="284"/>
      <c r="C1" s="284"/>
    </row>
    <row r="2" spans="1:11" s="27" customFormat="1" ht="26.25" customHeight="1" x14ac:dyDescent="0.25">
      <c r="A2" s="31" t="s">
        <v>1</v>
      </c>
      <c r="B2" s="302" t="s">
        <v>54</v>
      </c>
      <c r="C2" s="303"/>
      <c r="D2" s="26"/>
      <c r="E2" s="26"/>
      <c r="F2" s="26"/>
      <c r="G2" s="26"/>
      <c r="H2" s="26"/>
      <c r="I2" s="26"/>
      <c r="J2" s="26"/>
      <c r="K2" s="26"/>
    </row>
    <row r="3" spans="1:11" ht="23.25" customHeight="1" x14ac:dyDescent="0.25">
      <c r="A3" s="304" t="s">
        <v>427</v>
      </c>
      <c r="B3" s="304"/>
      <c r="C3" s="8">
        <v>0</v>
      </c>
    </row>
    <row r="4" spans="1:11" ht="47.25" x14ac:dyDescent="0.25">
      <c r="A4" s="28">
        <v>1</v>
      </c>
      <c r="B4" s="41" t="s">
        <v>428</v>
      </c>
      <c r="C4" s="36"/>
    </row>
    <row r="5" spans="1:11" ht="47.25" x14ac:dyDescent="0.25">
      <c r="A5" s="28">
        <v>2</v>
      </c>
      <c r="B5" s="44" t="s">
        <v>429</v>
      </c>
      <c r="C5" s="36"/>
    </row>
    <row r="6" spans="1:11" ht="63" x14ac:dyDescent="0.25">
      <c r="A6" s="28">
        <v>3</v>
      </c>
      <c r="B6" s="41" t="s">
        <v>87</v>
      </c>
      <c r="C6" s="36"/>
    </row>
    <row r="7" spans="1:11" ht="31.5" x14ac:dyDescent="0.25">
      <c r="A7" s="28">
        <v>4</v>
      </c>
      <c r="B7" s="41" t="s">
        <v>88</v>
      </c>
      <c r="C7" s="36"/>
    </row>
    <row r="8" spans="1:11" ht="31.5" x14ac:dyDescent="0.25">
      <c r="A8" s="28">
        <v>5</v>
      </c>
      <c r="B8" s="41" t="s">
        <v>430</v>
      </c>
      <c r="C8" s="36"/>
    </row>
    <row r="9" spans="1:11" ht="51.75" customHeight="1" x14ac:dyDescent="0.25">
      <c r="A9" s="28">
        <v>6</v>
      </c>
      <c r="B9" s="41" t="s">
        <v>431</v>
      </c>
      <c r="C9" s="36"/>
    </row>
    <row r="10" spans="1:11" ht="47.25" x14ac:dyDescent="0.25">
      <c r="A10" s="28">
        <v>7</v>
      </c>
      <c r="B10" s="41" t="s">
        <v>432</v>
      </c>
      <c r="C10" s="36"/>
    </row>
    <row r="11" spans="1:11" ht="47.25" x14ac:dyDescent="0.25">
      <c r="A11" s="28">
        <v>8</v>
      </c>
      <c r="B11" s="41" t="s">
        <v>433</v>
      </c>
      <c r="C11" s="36"/>
    </row>
    <row r="12" spans="1:11" ht="47.25" x14ac:dyDescent="0.25">
      <c r="A12" s="28">
        <v>9</v>
      </c>
      <c r="B12" s="41" t="s">
        <v>91</v>
      </c>
      <c r="C12" s="36"/>
    </row>
    <row r="13" spans="1:11" ht="47.25" x14ac:dyDescent="0.25">
      <c r="A13" s="28">
        <v>10</v>
      </c>
      <c r="B13" s="41" t="s">
        <v>89</v>
      </c>
      <c r="C13" s="36"/>
    </row>
    <row r="14" spans="1:11" ht="63" x14ac:dyDescent="0.25">
      <c r="A14" s="28">
        <v>11</v>
      </c>
      <c r="B14" s="41" t="s">
        <v>434</v>
      </c>
      <c r="C14" s="36"/>
    </row>
    <row r="15" spans="1:11" ht="63" x14ac:dyDescent="0.25">
      <c r="A15" s="28">
        <v>12</v>
      </c>
      <c r="B15" s="41" t="s">
        <v>90</v>
      </c>
      <c r="C15" s="36"/>
    </row>
    <row r="16" spans="1:11" ht="31.5" x14ac:dyDescent="0.25">
      <c r="A16" s="28">
        <v>13</v>
      </c>
      <c r="B16" s="41" t="s">
        <v>435</v>
      </c>
      <c r="C16" s="36"/>
    </row>
    <row r="17" spans="1:4" ht="27" customHeight="1" x14ac:dyDescent="0.25">
      <c r="A17" s="304" t="s">
        <v>425</v>
      </c>
      <c r="B17" s="304"/>
      <c r="C17" s="66">
        <v>0</v>
      </c>
      <c r="D17" s="30"/>
    </row>
    <row r="18" spans="1:4" x14ac:dyDescent="0.25">
      <c r="A18" s="28">
        <v>1</v>
      </c>
      <c r="B18" s="28" t="s">
        <v>55</v>
      </c>
      <c r="C18" s="36"/>
      <c r="D18" s="29"/>
    </row>
    <row r="19" spans="1:4" x14ac:dyDescent="0.25">
      <c r="A19" s="28">
        <v>2</v>
      </c>
      <c r="B19" s="28" t="s">
        <v>56</v>
      </c>
      <c r="C19" s="36"/>
      <c r="D19" s="29"/>
    </row>
    <row r="20" spans="1:4" ht="31.5" x14ac:dyDescent="0.25">
      <c r="A20" s="28">
        <v>3</v>
      </c>
      <c r="B20" s="58" t="s">
        <v>436</v>
      </c>
      <c r="C20" s="58"/>
      <c r="D20" s="29"/>
    </row>
    <row r="21" spans="1:4" ht="31.5" x14ac:dyDescent="0.25">
      <c r="A21" s="28">
        <v>4</v>
      </c>
      <c r="B21" s="41" t="s">
        <v>57</v>
      </c>
      <c r="C21" s="36"/>
    </row>
    <row r="22" spans="1:4" x14ac:dyDescent="0.25">
      <c r="A22" s="28">
        <v>5</v>
      </c>
      <c r="B22" s="28" t="s">
        <v>58</v>
      </c>
      <c r="C22" s="36"/>
    </row>
    <row r="23" spans="1:4" ht="31.5" x14ac:dyDescent="0.25">
      <c r="A23" s="28">
        <v>6</v>
      </c>
      <c r="B23" s="58" t="s">
        <v>437</v>
      </c>
      <c r="C23" s="36"/>
    </row>
    <row r="24" spans="1:4" ht="31.5" x14ac:dyDescent="0.25">
      <c r="A24" s="28">
        <v>7</v>
      </c>
      <c r="B24" s="58" t="s">
        <v>438</v>
      </c>
      <c r="C24" s="36"/>
    </row>
    <row r="25" spans="1:4" x14ac:dyDescent="0.25">
      <c r="A25" s="28">
        <v>8</v>
      </c>
      <c r="B25" s="28" t="s">
        <v>59</v>
      </c>
      <c r="C25" s="36"/>
    </row>
    <row r="26" spans="1:4" x14ac:dyDescent="0.25">
      <c r="A26" s="28">
        <v>9</v>
      </c>
      <c r="B26" s="64" t="s">
        <v>439</v>
      </c>
      <c r="C26" s="36"/>
    </row>
    <row r="27" spans="1:4" x14ac:dyDescent="0.25">
      <c r="A27" s="28">
        <v>10</v>
      </c>
      <c r="B27" s="28" t="s">
        <v>440</v>
      </c>
      <c r="C27" s="36"/>
    </row>
    <row r="28" spans="1:4" x14ac:dyDescent="0.25">
      <c r="A28" s="28"/>
      <c r="B28" s="28" t="s">
        <v>524</v>
      </c>
      <c r="C28" s="65"/>
    </row>
    <row r="29" spans="1:4" ht="24" customHeight="1" x14ac:dyDescent="0.25">
      <c r="A29" s="304" t="s">
        <v>426</v>
      </c>
      <c r="B29" s="304"/>
      <c r="C29" s="66">
        <v>0</v>
      </c>
    </row>
    <row r="30" spans="1:4" x14ac:dyDescent="0.25">
      <c r="A30" s="28">
        <v>1</v>
      </c>
      <c r="B30" s="41" t="s">
        <v>441</v>
      </c>
      <c r="C30" s="36"/>
    </row>
    <row r="31" spans="1:4" x14ac:dyDescent="0.25">
      <c r="A31" s="28">
        <v>2</v>
      </c>
      <c r="B31" s="41" t="s">
        <v>442</v>
      </c>
      <c r="C31" s="36"/>
    </row>
    <row r="32" spans="1:4" x14ac:dyDescent="0.25">
      <c r="A32" s="28">
        <v>3</v>
      </c>
      <c r="B32" s="41" t="s">
        <v>443</v>
      </c>
      <c r="C32" s="36"/>
    </row>
    <row r="33" spans="1:3" x14ac:dyDescent="0.25">
      <c r="A33" s="28">
        <v>4</v>
      </c>
      <c r="B33" s="41" t="s">
        <v>444</v>
      </c>
      <c r="C33" s="36"/>
    </row>
    <row r="34" spans="1:3" x14ac:dyDescent="0.25">
      <c r="A34" s="28">
        <v>5</v>
      </c>
      <c r="B34" s="41" t="s">
        <v>445</v>
      </c>
      <c r="C34" s="36"/>
    </row>
    <row r="35" spans="1:3" x14ac:dyDescent="0.25">
      <c r="A35" s="28">
        <v>6</v>
      </c>
      <c r="B35" s="41" t="s">
        <v>446</v>
      </c>
      <c r="C35" s="36"/>
    </row>
    <row r="36" spans="1:3" x14ac:dyDescent="0.25">
      <c r="A36" s="28">
        <v>7</v>
      </c>
      <c r="B36" s="41" t="s">
        <v>447</v>
      </c>
      <c r="C36" s="36"/>
    </row>
    <row r="37" spans="1:3" x14ac:dyDescent="0.25">
      <c r="A37" s="28">
        <v>8</v>
      </c>
      <c r="B37" s="41" t="s">
        <v>448</v>
      </c>
      <c r="C37" s="36"/>
    </row>
    <row r="38" spans="1:3" x14ac:dyDescent="0.25">
      <c r="A38" s="28">
        <v>9</v>
      </c>
      <c r="B38" s="44" t="s">
        <v>449</v>
      </c>
      <c r="C38" s="36"/>
    </row>
    <row r="39" spans="1:3" x14ac:dyDescent="0.25">
      <c r="A39" s="28">
        <v>10</v>
      </c>
      <c r="B39" s="41" t="s">
        <v>450</v>
      </c>
      <c r="C39" s="36"/>
    </row>
    <row r="40" spans="1:3" ht="30.75" customHeight="1" x14ac:dyDescent="0.25">
      <c r="A40" s="301" t="s">
        <v>68</v>
      </c>
      <c r="B40" s="301"/>
      <c r="C40" s="67">
        <f>SUM(C3:C39)</f>
        <v>0</v>
      </c>
    </row>
    <row r="41" spans="1:3" x14ac:dyDescent="0.25">
      <c r="C41" s="37"/>
    </row>
  </sheetData>
  <mergeCells count="6">
    <mergeCell ref="A1:C1"/>
    <mergeCell ref="A40:B40"/>
    <mergeCell ref="B2:C2"/>
    <mergeCell ref="A17:B17"/>
    <mergeCell ref="A29:B29"/>
    <mergeCell ref="A3:B3"/>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tabSelected="1" zoomScale="90" zoomScaleNormal="90" workbookViewId="0">
      <pane ySplit="2" topLeftCell="A15" activePane="bottomLeft" state="frozen"/>
      <selection pane="bottomLeft" activeCell="A3" sqref="A3:C3"/>
    </sheetView>
  </sheetViews>
  <sheetFormatPr baseColWidth="10" defaultRowHeight="15.75" x14ac:dyDescent="0.25"/>
  <cols>
    <col min="1" max="1" width="4.7109375" style="42" customWidth="1"/>
    <col min="2" max="2" width="114.140625" style="42" customWidth="1"/>
    <col min="3" max="3" width="8.7109375" style="42" customWidth="1"/>
    <col min="4" max="11" width="11.42578125" style="25"/>
  </cols>
  <sheetData>
    <row r="1" spans="1:11" ht="77.25" customHeight="1" x14ac:dyDescent="0.25">
      <c r="A1" s="283" t="s">
        <v>80</v>
      </c>
      <c r="B1" s="284"/>
      <c r="C1" s="284"/>
    </row>
    <row r="2" spans="1:11" s="27" customFormat="1" ht="30" customHeight="1" x14ac:dyDescent="0.25">
      <c r="A2" s="302" t="s">
        <v>81</v>
      </c>
      <c r="B2" s="305"/>
      <c r="C2" s="303"/>
      <c r="D2" s="26"/>
      <c r="E2" s="26"/>
      <c r="F2" s="26"/>
      <c r="G2" s="26"/>
      <c r="H2" s="26"/>
      <c r="I2" s="26"/>
      <c r="J2" s="26"/>
      <c r="K2" s="26"/>
    </row>
    <row r="3" spans="1:11" ht="258" customHeight="1" x14ac:dyDescent="0.25">
      <c r="A3" s="306"/>
      <c r="B3" s="307"/>
      <c r="C3" s="308"/>
    </row>
    <row r="4" spans="1:11" ht="30" customHeight="1" x14ac:dyDescent="0.25">
      <c r="A4" s="302" t="s">
        <v>423</v>
      </c>
      <c r="B4" s="305"/>
      <c r="C4" s="303"/>
    </row>
    <row r="5" spans="1:11" ht="258" customHeight="1" x14ac:dyDescent="0.25">
      <c r="A5" s="306"/>
      <c r="B5" s="307"/>
      <c r="C5" s="308"/>
      <c r="G5"/>
      <c r="H5"/>
      <c r="I5"/>
      <c r="J5"/>
      <c r="K5"/>
    </row>
    <row r="6" spans="1:11" x14ac:dyDescent="0.25">
      <c r="A6" s="25"/>
      <c r="B6" s="25"/>
      <c r="C6" s="25"/>
      <c r="G6"/>
      <c r="H6"/>
      <c r="I6"/>
      <c r="J6"/>
      <c r="K6"/>
    </row>
    <row r="7" spans="1:11" x14ac:dyDescent="0.25">
      <c r="A7" s="25"/>
      <c r="B7" s="25"/>
      <c r="C7" s="25"/>
      <c r="G7"/>
      <c r="H7"/>
      <c r="I7"/>
      <c r="J7"/>
      <c r="K7"/>
    </row>
    <row r="8" spans="1:11" x14ac:dyDescent="0.25">
      <c r="A8" s="25"/>
      <c r="B8" s="25"/>
      <c r="C8" s="25"/>
      <c r="G8"/>
      <c r="H8"/>
      <c r="I8"/>
      <c r="J8"/>
      <c r="K8"/>
    </row>
    <row r="9" spans="1:11" x14ac:dyDescent="0.25">
      <c r="A9" s="25"/>
      <c r="B9" s="25"/>
      <c r="C9" s="25"/>
      <c r="G9"/>
      <c r="H9"/>
      <c r="I9"/>
      <c r="J9"/>
      <c r="K9"/>
    </row>
    <row r="10" spans="1:11" x14ac:dyDescent="0.25">
      <c r="A10" s="25"/>
      <c r="B10" s="25"/>
      <c r="C10" s="25"/>
      <c r="G10"/>
      <c r="H10"/>
      <c r="I10"/>
      <c r="J10"/>
      <c r="K10"/>
    </row>
    <row r="11" spans="1:11" x14ac:dyDescent="0.25">
      <c r="C11" s="37"/>
    </row>
  </sheetData>
  <mergeCells count="5">
    <mergeCell ref="A1:C1"/>
    <mergeCell ref="A2:C2"/>
    <mergeCell ref="A3:C3"/>
    <mergeCell ref="A4:C4"/>
    <mergeCell ref="A5:C5"/>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6</vt:i4>
      </vt:variant>
    </vt:vector>
  </HeadingPairs>
  <TitlesOfParts>
    <vt:vector size="15" baseType="lpstr">
      <vt:lpstr>Instrucciones</vt:lpstr>
      <vt:lpstr>Marco Legal y Normativo</vt:lpstr>
      <vt:lpstr>Solicitud de Adhesion</vt:lpstr>
      <vt:lpstr>Tabla de puntuación</vt:lpstr>
      <vt:lpstr>Evaluacion</vt:lpstr>
      <vt:lpstr>Calificacion</vt:lpstr>
      <vt:lpstr>Segunda condicionante</vt:lpstr>
      <vt:lpstr>Referentes</vt:lpstr>
      <vt:lpstr>Comentarios</vt:lpstr>
      <vt:lpstr>Calificacion!Área_de_impresión</vt:lpstr>
      <vt:lpstr>Comentarios!Área_de_impresión</vt:lpstr>
      <vt:lpstr>Evaluacion!Área_de_impresión</vt:lpstr>
      <vt:lpstr>Instrucciones!Área_de_impresión</vt:lpstr>
      <vt:lpstr>Referentes!Área_de_impresión</vt:lpstr>
      <vt:lpstr>'Solicitud de Adhesion'!Área_de_impresión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Guillermo Becerra García</dc:creator>
  <cp:lastModifiedBy>María Magdalena Rabanal Romero</cp:lastModifiedBy>
  <cp:lastPrinted>2015-01-06T15:41:05Z</cp:lastPrinted>
  <dcterms:created xsi:type="dcterms:W3CDTF">2014-10-13T14:49:42Z</dcterms:created>
  <dcterms:modified xsi:type="dcterms:W3CDTF">2016-10-10T18:44:08Z</dcterms:modified>
</cp:coreProperties>
</file>