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RABAN~1\DOCUME~1\SECTUR\CUADER~1\GUASDE~1\AJUSTA~1\VERSIO~1\GUASDE~1\PARACO~1\GUASDE~2\MATRIC~1\"/>
    </mc:Choice>
  </mc:AlternateContent>
  <bookViews>
    <workbookView xWindow="0" yWindow="0" windowWidth="24000" windowHeight="10425"/>
  </bookViews>
  <sheets>
    <sheet name="Instrucciones" sheetId="4" r:id="rId1"/>
    <sheet name="Marco Legal y Normativo" sheetId="12" r:id="rId2"/>
    <sheet name="Solicitud de Adhesión" sheetId="3" r:id="rId3"/>
    <sheet name="Tabla de puntuación" sheetId="14" r:id="rId4"/>
    <sheet name="Evaluacion" sheetId="1" r:id="rId5"/>
    <sheet name="Calificacion" sheetId="10" r:id="rId6"/>
    <sheet name="Referentes" sheetId="5" r:id="rId7"/>
    <sheet name="Comentarios" sheetId="11" r:id="rId8"/>
  </sheets>
  <definedNames>
    <definedName name="_xlnm.Print_Area" localSheetId="5">Calificacion!$A$1:$B$7</definedName>
    <definedName name="_xlnm.Print_Area" localSheetId="7">Comentarios!$A$1:$B$3</definedName>
    <definedName name="_xlnm.Print_Area" localSheetId="4">Evaluacion!$A$1:$AE$198</definedName>
    <definedName name="_xlnm.Print_Area" localSheetId="0">Instrucciones!$A$1:$I$10</definedName>
    <definedName name="_xlnm.Print_Area" localSheetId="1">'Marco Legal y Normativo'!$A$1:$C$4</definedName>
    <definedName name="_xlnm.Print_Area" localSheetId="6">Referentes!$A$1:$B$22</definedName>
    <definedName name="_xlnm.Print_Area" localSheetId="2">'Solicitud de Adhesión'!$A$1:$F$28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199" i="1" l="1"/>
  <c r="V197" i="1"/>
  <c r="U197" i="1"/>
  <c r="T197" i="1"/>
  <c r="S197" i="1"/>
  <c r="R197" i="1"/>
  <c r="V196" i="1"/>
  <c r="U196" i="1"/>
  <c r="T196" i="1"/>
  <c r="S196" i="1"/>
  <c r="R196" i="1"/>
  <c r="V195" i="1"/>
  <c r="U195" i="1"/>
  <c r="T195" i="1"/>
  <c r="S195" i="1"/>
  <c r="R195" i="1"/>
  <c r="V194" i="1"/>
  <c r="U194" i="1"/>
  <c r="T194" i="1"/>
  <c r="S194" i="1"/>
  <c r="R194" i="1"/>
  <c r="V193" i="1"/>
  <c r="U193" i="1"/>
  <c r="T193" i="1"/>
  <c r="S193" i="1"/>
  <c r="R193" i="1"/>
  <c r="V192" i="1"/>
  <c r="U192" i="1"/>
  <c r="T192" i="1"/>
  <c r="S192" i="1"/>
  <c r="R192" i="1"/>
  <c r="V191" i="1"/>
  <c r="U191" i="1"/>
  <c r="T191" i="1"/>
  <c r="S191" i="1"/>
  <c r="R191" i="1"/>
  <c r="V190" i="1"/>
  <c r="U190" i="1"/>
  <c r="T190" i="1"/>
  <c r="S190" i="1"/>
  <c r="R190" i="1"/>
  <c r="V189" i="1"/>
  <c r="U189" i="1"/>
  <c r="T189" i="1"/>
  <c r="S189" i="1"/>
  <c r="R189" i="1"/>
  <c r="V188" i="1"/>
  <c r="U188" i="1"/>
  <c r="T188" i="1"/>
  <c r="S188" i="1"/>
  <c r="R188" i="1"/>
  <c r="V187" i="1"/>
  <c r="U187" i="1"/>
  <c r="T187" i="1"/>
  <c r="S187" i="1"/>
  <c r="R187" i="1"/>
  <c r="V186" i="1"/>
  <c r="U186" i="1"/>
  <c r="T186" i="1"/>
  <c r="S186" i="1"/>
  <c r="R186" i="1"/>
  <c r="V185" i="1"/>
  <c r="U185" i="1"/>
  <c r="T185" i="1"/>
  <c r="S185" i="1"/>
  <c r="R185" i="1"/>
  <c r="V184" i="1"/>
  <c r="U184" i="1"/>
  <c r="T184" i="1"/>
  <c r="S184" i="1"/>
  <c r="R184" i="1"/>
  <c r="V183" i="1"/>
  <c r="U183" i="1"/>
  <c r="T183" i="1"/>
  <c r="S183" i="1"/>
  <c r="R183" i="1"/>
  <c r="V182" i="1"/>
  <c r="U182" i="1"/>
  <c r="T182" i="1"/>
  <c r="S182" i="1"/>
  <c r="R182" i="1"/>
  <c r="V181" i="1"/>
  <c r="U181" i="1"/>
  <c r="T181" i="1"/>
  <c r="S181" i="1"/>
  <c r="R181" i="1"/>
  <c r="V180" i="1"/>
  <c r="U180" i="1"/>
  <c r="T180" i="1"/>
  <c r="S180" i="1"/>
  <c r="R180" i="1"/>
  <c r="V179" i="1"/>
  <c r="U179" i="1"/>
  <c r="T179" i="1"/>
  <c r="S179" i="1"/>
  <c r="R179" i="1"/>
  <c r="V178" i="1"/>
  <c r="U178" i="1"/>
  <c r="T178" i="1"/>
  <c r="S178" i="1"/>
  <c r="R178" i="1"/>
  <c r="V177" i="1"/>
  <c r="U177" i="1"/>
  <c r="T177" i="1"/>
  <c r="S177" i="1"/>
  <c r="R177" i="1"/>
  <c r="V176" i="1"/>
  <c r="U176" i="1"/>
  <c r="T176" i="1"/>
  <c r="S176" i="1"/>
  <c r="R176" i="1"/>
  <c r="V175" i="1"/>
  <c r="U175" i="1"/>
  <c r="T175" i="1"/>
  <c r="S175" i="1"/>
  <c r="R175" i="1"/>
  <c r="V174" i="1"/>
  <c r="U174" i="1"/>
  <c r="T174" i="1"/>
  <c r="S174" i="1"/>
  <c r="R174" i="1"/>
  <c r="V173" i="1"/>
  <c r="U173" i="1"/>
  <c r="T173" i="1"/>
  <c r="S173" i="1"/>
  <c r="R173" i="1"/>
  <c r="V172" i="1"/>
  <c r="U172" i="1"/>
  <c r="T172" i="1"/>
  <c r="S172" i="1"/>
  <c r="R172" i="1"/>
  <c r="V171" i="1"/>
  <c r="U171" i="1"/>
  <c r="T171" i="1"/>
  <c r="S171" i="1"/>
  <c r="R171" i="1"/>
  <c r="V170" i="1"/>
  <c r="U170" i="1"/>
  <c r="T170" i="1"/>
  <c r="S170" i="1"/>
  <c r="R170" i="1"/>
  <c r="V169" i="1"/>
  <c r="U169" i="1"/>
  <c r="T169" i="1"/>
  <c r="S169" i="1"/>
  <c r="R169" i="1"/>
  <c r="V168" i="1"/>
  <c r="U168" i="1"/>
  <c r="T168" i="1"/>
  <c r="S168" i="1"/>
  <c r="R168" i="1"/>
  <c r="V167" i="1"/>
  <c r="U167" i="1"/>
  <c r="T167" i="1"/>
  <c r="S167" i="1"/>
  <c r="R167" i="1"/>
  <c r="V166" i="1"/>
  <c r="U166" i="1"/>
  <c r="T166" i="1"/>
  <c r="S166" i="1"/>
  <c r="R166" i="1"/>
  <c r="V165" i="1"/>
  <c r="U165" i="1"/>
  <c r="T165" i="1"/>
  <c r="S165" i="1"/>
  <c r="R165" i="1"/>
  <c r="V164" i="1"/>
  <c r="U164" i="1"/>
  <c r="T164" i="1"/>
  <c r="S164" i="1"/>
  <c r="R164" i="1"/>
  <c r="V163" i="1"/>
  <c r="U163" i="1"/>
  <c r="T163" i="1"/>
  <c r="S163" i="1"/>
  <c r="R163" i="1"/>
  <c r="V162" i="1"/>
  <c r="U162" i="1"/>
  <c r="T162" i="1"/>
  <c r="S162" i="1"/>
  <c r="R162" i="1"/>
  <c r="V161" i="1"/>
  <c r="U161" i="1"/>
  <c r="T161" i="1"/>
  <c r="S161" i="1"/>
  <c r="R161" i="1"/>
  <c r="V160" i="1"/>
  <c r="U160" i="1"/>
  <c r="T160" i="1"/>
  <c r="S160" i="1"/>
  <c r="R160" i="1"/>
  <c r="V159" i="1"/>
  <c r="U159" i="1"/>
  <c r="T159" i="1"/>
  <c r="S159" i="1"/>
  <c r="R159" i="1"/>
  <c r="V158" i="1"/>
  <c r="U158" i="1"/>
  <c r="T158" i="1"/>
  <c r="S158" i="1"/>
  <c r="R158" i="1"/>
  <c r="V157" i="1"/>
  <c r="U157" i="1"/>
  <c r="T157" i="1"/>
  <c r="S157" i="1"/>
  <c r="R157" i="1"/>
  <c r="V156" i="1"/>
  <c r="U156" i="1"/>
  <c r="T156" i="1"/>
  <c r="S156" i="1"/>
  <c r="R156" i="1"/>
  <c r="V155" i="1"/>
  <c r="U155" i="1"/>
  <c r="T155" i="1"/>
  <c r="S155" i="1"/>
  <c r="R155" i="1"/>
  <c r="V154" i="1"/>
  <c r="U154" i="1"/>
  <c r="T154" i="1"/>
  <c r="S154" i="1"/>
  <c r="R154" i="1"/>
  <c r="V153" i="1"/>
  <c r="U153" i="1"/>
  <c r="T153" i="1"/>
  <c r="S153" i="1"/>
  <c r="R153" i="1"/>
  <c r="V152" i="1"/>
  <c r="U152" i="1"/>
  <c r="T152" i="1"/>
  <c r="S152" i="1"/>
  <c r="R152" i="1"/>
  <c r="V151" i="1"/>
  <c r="U151" i="1"/>
  <c r="T151" i="1"/>
  <c r="S151" i="1"/>
  <c r="R151" i="1"/>
  <c r="V150" i="1"/>
  <c r="U150" i="1"/>
  <c r="T150" i="1"/>
  <c r="S150" i="1"/>
  <c r="R150" i="1"/>
  <c r="V149" i="1"/>
  <c r="U149" i="1"/>
  <c r="T149" i="1"/>
  <c r="S149" i="1"/>
  <c r="R149" i="1"/>
  <c r="V148" i="1"/>
  <c r="U148" i="1"/>
  <c r="T148" i="1"/>
  <c r="S148" i="1"/>
  <c r="R148" i="1"/>
  <c r="V147" i="1"/>
  <c r="U147" i="1"/>
  <c r="T147" i="1"/>
  <c r="S147" i="1"/>
  <c r="R147" i="1"/>
  <c r="V146" i="1"/>
  <c r="U146" i="1"/>
  <c r="T146" i="1"/>
  <c r="S146" i="1"/>
  <c r="R146" i="1"/>
  <c r="V145" i="1"/>
  <c r="U145" i="1"/>
  <c r="T145" i="1"/>
  <c r="S145" i="1"/>
  <c r="R145" i="1"/>
  <c r="V144" i="1"/>
  <c r="U144" i="1"/>
  <c r="T144" i="1"/>
  <c r="S144" i="1"/>
  <c r="R144" i="1"/>
  <c r="V143" i="1"/>
  <c r="U143" i="1"/>
  <c r="T143" i="1"/>
  <c r="S143" i="1"/>
  <c r="R143" i="1"/>
  <c r="V142" i="1"/>
  <c r="U142" i="1"/>
  <c r="T142" i="1"/>
  <c r="S142" i="1"/>
  <c r="R142" i="1"/>
  <c r="V141" i="1"/>
  <c r="U141" i="1"/>
  <c r="T141" i="1"/>
  <c r="S141" i="1"/>
  <c r="R141" i="1"/>
  <c r="V140" i="1"/>
  <c r="U140" i="1"/>
  <c r="T140" i="1"/>
  <c r="S140" i="1"/>
  <c r="R140" i="1"/>
  <c r="V139" i="1"/>
  <c r="U139" i="1"/>
  <c r="T139" i="1"/>
  <c r="S139" i="1"/>
  <c r="R139" i="1"/>
  <c r="V138" i="1"/>
  <c r="U138" i="1"/>
  <c r="T138" i="1"/>
  <c r="S138" i="1"/>
  <c r="R138" i="1"/>
  <c r="V137" i="1"/>
  <c r="U137" i="1"/>
  <c r="T137" i="1"/>
  <c r="S137" i="1"/>
  <c r="R137" i="1"/>
  <c r="V136" i="1"/>
  <c r="U136" i="1"/>
  <c r="T136" i="1"/>
  <c r="S136" i="1"/>
  <c r="R136" i="1"/>
  <c r="V135" i="1"/>
  <c r="U135" i="1"/>
  <c r="T135" i="1"/>
  <c r="S135" i="1"/>
  <c r="R135" i="1"/>
  <c r="V134" i="1"/>
  <c r="U134" i="1"/>
  <c r="T134" i="1"/>
  <c r="S134" i="1"/>
  <c r="R134" i="1"/>
  <c r="V133" i="1"/>
  <c r="U133" i="1"/>
  <c r="T133" i="1"/>
  <c r="S133" i="1"/>
  <c r="R133" i="1"/>
  <c r="V132" i="1"/>
  <c r="U132" i="1"/>
  <c r="T132" i="1"/>
  <c r="S132" i="1"/>
  <c r="R132" i="1"/>
  <c r="V131" i="1"/>
  <c r="U131" i="1"/>
  <c r="T131" i="1"/>
  <c r="S131" i="1"/>
  <c r="R131" i="1"/>
  <c r="V130" i="1"/>
  <c r="U130" i="1"/>
  <c r="T130" i="1"/>
  <c r="S130" i="1"/>
  <c r="R130" i="1"/>
  <c r="V129" i="1"/>
  <c r="U129" i="1"/>
  <c r="T129" i="1"/>
  <c r="S129" i="1"/>
  <c r="R129" i="1"/>
  <c r="V128" i="1"/>
  <c r="U128" i="1"/>
  <c r="T128" i="1"/>
  <c r="S128" i="1"/>
  <c r="R128" i="1"/>
  <c r="V127" i="1"/>
  <c r="U127" i="1"/>
  <c r="T127" i="1"/>
  <c r="S127" i="1"/>
  <c r="R127" i="1"/>
  <c r="V126" i="1"/>
  <c r="U126" i="1"/>
  <c r="T126" i="1"/>
  <c r="S126" i="1"/>
  <c r="R126" i="1"/>
  <c r="V125" i="1"/>
  <c r="U125" i="1"/>
  <c r="T125" i="1"/>
  <c r="S125" i="1"/>
  <c r="R125" i="1"/>
  <c r="V124" i="1"/>
  <c r="U124" i="1"/>
  <c r="T124" i="1"/>
  <c r="S124" i="1"/>
  <c r="R124" i="1"/>
  <c r="V123" i="1"/>
  <c r="U123" i="1"/>
  <c r="T123" i="1"/>
  <c r="S123" i="1"/>
  <c r="R123" i="1"/>
  <c r="V122" i="1"/>
  <c r="U122" i="1"/>
  <c r="T122" i="1"/>
  <c r="S122" i="1"/>
  <c r="R122" i="1"/>
  <c r="V121" i="1"/>
  <c r="U121" i="1"/>
  <c r="T121" i="1"/>
  <c r="S121" i="1"/>
  <c r="R121" i="1"/>
  <c r="V120" i="1"/>
  <c r="U120" i="1"/>
  <c r="T120" i="1"/>
  <c r="S120" i="1"/>
  <c r="R120" i="1"/>
  <c r="V119" i="1"/>
  <c r="U119" i="1"/>
  <c r="T119" i="1"/>
  <c r="S119" i="1"/>
  <c r="R119" i="1"/>
  <c r="V118" i="1"/>
  <c r="U118" i="1"/>
  <c r="T118" i="1"/>
  <c r="S118" i="1"/>
  <c r="R118" i="1"/>
  <c r="V117" i="1"/>
  <c r="U117" i="1"/>
  <c r="T117" i="1"/>
  <c r="S117" i="1"/>
  <c r="R117" i="1"/>
  <c r="V116" i="1"/>
  <c r="U116" i="1"/>
  <c r="T116" i="1"/>
  <c r="S116" i="1"/>
  <c r="R116" i="1"/>
  <c r="V115" i="1"/>
  <c r="U115" i="1"/>
  <c r="T115" i="1"/>
  <c r="S115" i="1"/>
  <c r="R115" i="1"/>
  <c r="V114" i="1"/>
  <c r="U114" i="1"/>
  <c r="T114" i="1"/>
  <c r="S114" i="1"/>
  <c r="R114" i="1"/>
  <c r="V113" i="1"/>
  <c r="U113" i="1"/>
  <c r="T113" i="1"/>
  <c r="S113" i="1"/>
  <c r="R113" i="1"/>
  <c r="V112" i="1"/>
  <c r="U112" i="1"/>
  <c r="T112" i="1"/>
  <c r="S112" i="1"/>
  <c r="R112" i="1"/>
  <c r="V111" i="1"/>
  <c r="U111" i="1"/>
  <c r="T111" i="1"/>
  <c r="S111" i="1"/>
  <c r="R111" i="1"/>
  <c r="V110" i="1"/>
  <c r="U110" i="1"/>
  <c r="T110" i="1"/>
  <c r="S110" i="1"/>
  <c r="R110" i="1"/>
  <c r="V109" i="1"/>
  <c r="U109" i="1"/>
  <c r="T109" i="1"/>
  <c r="S109" i="1"/>
  <c r="R109" i="1"/>
  <c r="V108" i="1"/>
  <c r="U108" i="1"/>
  <c r="T108" i="1"/>
  <c r="S108" i="1"/>
  <c r="R108" i="1"/>
  <c r="V107" i="1"/>
  <c r="U107" i="1"/>
  <c r="T107" i="1"/>
  <c r="S107" i="1"/>
  <c r="R107" i="1"/>
  <c r="V106" i="1"/>
  <c r="U106" i="1"/>
  <c r="T106" i="1"/>
  <c r="S106" i="1"/>
  <c r="R106" i="1"/>
  <c r="V105" i="1"/>
  <c r="U105" i="1"/>
  <c r="T105" i="1"/>
  <c r="S105" i="1"/>
  <c r="R105" i="1"/>
  <c r="V104" i="1"/>
  <c r="U104" i="1"/>
  <c r="T104" i="1"/>
  <c r="S104" i="1"/>
  <c r="R104" i="1"/>
  <c r="V103" i="1"/>
  <c r="U103" i="1"/>
  <c r="T103" i="1"/>
  <c r="S103" i="1"/>
  <c r="R103" i="1"/>
  <c r="V102" i="1"/>
  <c r="U102" i="1"/>
  <c r="T102" i="1"/>
  <c r="S102" i="1"/>
  <c r="R102" i="1"/>
  <c r="V101" i="1"/>
  <c r="U101" i="1"/>
  <c r="T101" i="1"/>
  <c r="S101" i="1"/>
  <c r="R101" i="1"/>
  <c r="V100" i="1"/>
  <c r="U100" i="1"/>
  <c r="T100" i="1"/>
  <c r="S100" i="1"/>
  <c r="R100" i="1"/>
  <c r="V99" i="1"/>
  <c r="U99" i="1"/>
  <c r="T99" i="1"/>
  <c r="S99" i="1"/>
  <c r="R99" i="1"/>
  <c r="V98" i="1"/>
  <c r="U98" i="1"/>
  <c r="T98" i="1"/>
  <c r="S98" i="1"/>
  <c r="R98" i="1"/>
  <c r="V97" i="1"/>
  <c r="U97" i="1"/>
  <c r="T97" i="1"/>
  <c r="S97" i="1"/>
  <c r="R97" i="1"/>
  <c r="V96" i="1"/>
  <c r="U96" i="1"/>
  <c r="T96" i="1"/>
  <c r="S96" i="1"/>
  <c r="R96" i="1"/>
  <c r="V95" i="1"/>
  <c r="U95" i="1"/>
  <c r="T95" i="1"/>
  <c r="S95" i="1"/>
  <c r="R95" i="1"/>
  <c r="V94" i="1"/>
  <c r="U94" i="1"/>
  <c r="T94" i="1"/>
  <c r="S94" i="1"/>
  <c r="R94" i="1"/>
  <c r="V93" i="1"/>
  <c r="U93" i="1"/>
  <c r="T93" i="1"/>
  <c r="S93" i="1"/>
  <c r="R93" i="1"/>
  <c r="V92" i="1"/>
  <c r="U92" i="1"/>
  <c r="T92" i="1"/>
  <c r="S92" i="1"/>
  <c r="R92" i="1"/>
  <c r="V91" i="1"/>
  <c r="U91" i="1"/>
  <c r="T91" i="1"/>
  <c r="S91" i="1"/>
  <c r="R91" i="1"/>
  <c r="V90" i="1"/>
  <c r="U90" i="1"/>
  <c r="T90" i="1"/>
  <c r="S90" i="1"/>
  <c r="R90" i="1"/>
  <c r="V89" i="1"/>
  <c r="U89" i="1"/>
  <c r="T89" i="1"/>
  <c r="S89" i="1"/>
  <c r="R89" i="1"/>
  <c r="V88" i="1"/>
  <c r="U88" i="1"/>
  <c r="T88" i="1"/>
  <c r="S88" i="1"/>
  <c r="R88" i="1"/>
  <c r="V87" i="1"/>
  <c r="U87" i="1"/>
  <c r="T87" i="1"/>
  <c r="S87" i="1"/>
  <c r="R87" i="1"/>
  <c r="V86" i="1"/>
  <c r="U86" i="1"/>
  <c r="T86" i="1"/>
  <c r="S86" i="1"/>
  <c r="R86" i="1"/>
  <c r="V85" i="1"/>
  <c r="U85" i="1"/>
  <c r="T85" i="1"/>
  <c r="S85" i="1"/>
  <c r="R85" i="1"/>
  <c r="V84" i="1"/>
  <c r="U84" i="1"/>
  <c r="T84" i="1"/>
  <c r="S84" i="1"/>
  <c r="R84" i="1"/>
  <c r="V83" i="1"/>
  <c r="U83" i="1"/>
  <c r="T83" i="1"/>
  <c r="S83" i="1"/>
  <c r="R83" i="1"/>
  <c r="V82" i="1"/>
  <c r="U82" i="1"/>
  <c r="T82" i="1"/>
  <c r="S82" i="1"/>
  <c r="R82" i="1"/>
  <c r="V81" i="1"/>
  <c r="U81" i="1"/>
  <c r="T81" i="1"/>
  <c r="S81" i="1"/>
  <c r="R81" i="1"/>
  <c r="V80" i="1"/>
  <c r="U80" i="1"/>
  <c r="T80" i="1"/>
  <c r="S80" i="1"/>
  <c r="R80" i="1"/>
  <c r="V79" i="1"/>
  <c r="U79" i="1"/>
  <c r="T79" i="1"/>
  <c r="S79" i="1"/>
  <c r="R79" i="1"/>
  <c r="V78" i="1"/>
  <c r="U78" i="1"/>
  <c r="T78" i="1"/>
  <c r="S78" i="1"/>
  <c r="R78" i="1"/>
  <c r="V77" i="1"/>
  <c r="U77" i="1"/>
  <c r="T77" i="1"/>
  <c r="S77" i="1"/>
  <c r="R77" i="1"/>
  <c r="V76" i="1"/>
  <c r="U76" i="1"/>
  <c r="T76" i="1"/>
  <c r="S76" i="1"/>
  <c r="R76" i="1"/>
  <c r="V75" i="1"/>
  <c r="U75" i="1"/>
  <c r="T75" i="1"/>
  <c r="S75" i="1"/>
  <c r="R75" i="1"/>
  <c r="V74" i="1"/>
  <c r="U74" i="1"/>
  <c r="T74" i="1"/>
  <c r="S74" i="1"/>
  <c r="R74" i="1"/>
  <c r="V73" i="1"/>
  <c r="U73" i="1"/>
  <c r="T73" i="1"/>
  <c r="S73" i="1"/>
  <c r="R73" i="1"/>
  <c r="V72" i="1"/>
  <c r="U72" i="1"/>
  <c r="T72" i="1"/>
  <c r="S72" i="1"/>
  <c r="R72" i="1"/>
  <c r="V71" i="1"/>
  <c r="U71" i="1"/>
  <c r="T71" i="1"/>
  <c r="S71" i="1"/>
  <c r="R71" i="1"/>
  <c r="V70" i="1"/>
  <c r="U70" i="1"/>
  <c r="T70" i="1"/>
  <c r="S70" i="1"/>
  <c r="R70" i="1"/>
  <c r="V69" i="1"/>
  <c r="U69" i="1"/>
  <c r="T69" i="1"/>
  <c r="S69" i="1"/>
  <c r="R69" i="1"/>
  <c r="V68" i="1"/>
  <c r="U68" i="1"/>
  <c r="T68" i="1"/>
  <c r="S68" i="1"/>
  <c r="R68" i="1"/>
  <c r="V67" i="1"/>
  <c r="U67" i="1"/>
  <c r="T67" i="1"/>
  <c r="S67" i="1"/>
  <c r="R67" i="1"/>
  <c r="V66" i="1"/>
  <c r="U66" i="1"/>
  <c r="T66" i="1"/>
  <c r="S66" i="1"/>
  <c r="R66" i="1"/>
  <c r="V65" i="1"/>
  <c r="U65" i="1"/>
  <c r="T65" i="1"/>
  <c r="S65" i="1"/>
  <c r="R65" i="1"/>
  <c r="V64" i="1"/>
  <c r="U64" i="1"/>
  <c r="T64" i="1"/>
  <c r="S64" i="1"/>
  <c r="R64" i="1"/>
  <c r="V63" i="1"/>
  <c r="U63" i="1"/>
  <c r="T63" i="1"/>
  <c r="S63" i="1"/>
  <c r="R63" i="1"/>
  <c r="V62" i="1"/>
  <c r="U62" i="1"/>
  <c r="T62" i="1"/>
  <c r="S62" i="1"/>
  <c r="R62" i="1"/>
  <c r="V61" i="1"/>
  <c r="U61" i="1"/>
  <c r="T61" i="1"/>
  <c r="S61" i="1"/>
  <c r="R61" i="1"/>
  <c r="V60" i="1"/>
  <c r="U60" i="1"/>
  <c r="T60" i="1"/>
  <c r="S60" i="1"/>
  <c r="R60" i="1"/>
  <c r="V59" i="1"/>
  <c r="U59" i="1"/>
  <c r="T59" i="1"/>
  <c r="S59" i="1"/>
  <c r="R59" i="1"/>
  <c r="V58" i="1"/>
  <c r="U58" i="1"/>
  <c r="T58" i="1"/>
  <c r="S58" i="1"/>
  <c r="R58" i="1"/>
  <c r="V57" i="1"/>
  <c r="U57" i="1"/>
  <c r="T57" i="1"/>
  <c r="S57" i="1"/>
  <c r="R57" i="1"/>
  <c r="V56" i="1"/>
  <c r="U56" i="1"/>
  <c r="T56" i="1"/>
  <c r="S56" i="1"/>
  <c r="R56" i="1"/>
  <c r="V55" i="1"/>
  <c r="U55" i="1"/>
  <c r="T55" i="1"/>
  <c r="S55" i="1"/>
  <c r="R55" i="1"/>
  <c r="V54" i="1"/>
  <c r="U54" i="1"/>
  <c r="T54" i="1"/>
  <c r="S54" i="1"/>
  <c r="R54" i="1"/>
  <c r="V53" i="1"/>
  <c r="U53" i="1"/>
  <c r="T53" i="1"/>
  <c r="S53" i="1"/>
  <c r="R53" i="1"/>
  <c r="V52" i="1"/>
  <c r="U52" i="1"/>
  <c r="T52" i="1"/>
  <c r="S52" i="1"/>
  <c r="R52" i="1"/>
  <c r="V51" i="1"/>
  <c r="U51" i="1"/>
  <c r="T51" i="1"/>
  <c r="S51" i="1"/>
  <c r="R51" i="1"/>
  <c r="V50" i="1"/>
  <c r="U50" i="1"/>
  <c r="T50" i="1"/>
  <c r="S50" i="1"/>
  <c r="R50" i="1"/>
  <c r="V49" i="1"/>
  <c r="U49" i="1"/>
  <c r="T49" i="1"/>
  <c r="S49" i="1"/>
  <c r="R49" i="1"/>
  <c r="V48" i="1"/>
  <c r="U48" i="1"/>
  <c r="T48" i="1"/>
  <c r="S48" i="1"/>
  <c r="R48" i="1"/>
  <c r="V47" i="1"/>
  <c r="U47" i="1"/>
  <c r="T47" i="1"/>
  <c r="S47" i="1"/>
  <c r="R47" i="1"/>
  <c r="V46" i="1"/>
  <c r="U46" i="1"/>
  <c r="T46" i="1"/>
  <c r="S46" i="1"/>
  <c r="R46" i="1"/>
  <c r="V45" i="1"/>
  <c r="U45" i="1"/>
  <c r="T45" i="1"/>
  <c r="S45" i="1"/>
  <c r="R45" i="1"/>
  <c r="V44" i="1"/>
  <c r="U44" i="1"/>
  <c r="T44" i="1"/>
  <c r="S44" i="1"/>
  <c r="R44" i="1"/>
  <c r="X197" i="1"/>
  <c r="X196" i="1"/>
  <c r="X195" i="1"/>
  <c r="X194" i="1"/>
  <c r="X193" i="1"/>
  <c r="X192" i="1"/>
  <c r="X191" i="1"/>
  <c r="X190" i="1"/>
  <c r="X189" i="1"/>
  <c r="X188" i="1"/>
  <c r="X187" i="1"/>
  <c r="X186" i="1"/>
  <c r="X185" i="1"/>
  <c r="X184" i="1"/>
  <c r="X183" i="1"/>
  <c r="X182" i="1"/>
  <c r="X181" i="1"/>
  <c r="X180" i="1"/>
  <c r="X179" i="1"/>
  <c r="X178" i="1"/>
  <c r="X177" i="1"/>
  <c r="X176" i="1"/>
  <c r="X175" i="1"/>
  <c r="X174" i="1"/>
  <c r="X173" i="1"/>
  <c r="X172" i="1"/>
  <c r="X171" i="1"/>
  <c r="X170" i="1"/>
  <c r="X169" i="1"/>
  <c r="X168" i="1"/>
  <c r="X167" i="1"/>
  <c r="X166" i="1"/>
  <c r="X165" i="1"/>
  <c r="X164" i="1"/>
  <c r="X163" i="1"/>
  <c r="X162" i="1"/>
  <c r="X161" i="1"/>
  <c r="X160" i="1"/>
  <c r="X159" i="1"/>
  <c r="X158" i="1"/>
  <c r="X157" i="1"/>
  <c r="X156" i="1"/>
  <c r="X155" i="1"/>
  <c r="X154" i="1"/>
  <c r="X153" i="1"/>
  <c r="X152" i="1"/>
  <c r="X151" i="1"/>
  <c r="X150" i="1"/>
  <c r="X149" i="1"/>
  <c r="X148" i="1"/>
  <c r="X147" i="1"/>
  <c r="X146" i="1"/>
  <c r="X145" i="1"/>
  <c r="X144" i="1"/>
  <c r="X143" i="1"/>
  <c r="X142" i="1"/>
  <c r="X141" i="1"/>
  <c r="X140" i="1"/>
  <c r="X139" i="1"/>
  <c r="X138" i="1"/>
  <c r="X137" i="1"/>
  <c r="X136" i="1"/>
  <c r="X135" i="1"/>
  <c r="X134" i="1"/>
  <c r="X133" i="1"/>
  <c r="X132" i="1"/>
  <c r="X131" i="1"/>
  <c r="X130" i="1"/>
  <c r="X129" i="1"/>
  <c r="X128" i="1"/>
  <c r="X127" i="1"/>
  <c r="X126" i="1"/>
  <c r="X125" i="1"/>
  <c r="X124" i="1"/>
  <c r="X123" i="1"/>
  <c r="X122" i="1"/>
  <c r="X121" i="1"/>
  <c r="X120" i="1"/>
  <c r="X119" i="1"/>
  <c r="X118" i="1"/>
  <c r="X117" i="1"/>
  <c r="X116" i="1"/>
  <c r="X115" i="1"/>
  <c r="X114" i="1"/>
  <c r="X113" i="1"/>
  <c r="X112" i="1"/>
  <c r="X111" i="1"/>
  <c r="X110" i="1"/>
  <c r="X109" i="1"/>
  <c r="X108" i="1"/>
  <c r="X107" i="1"/>
  <c r="X106" i="1"/>
  <c r="X105" i="1"/>
  <c r="X104" i="1"/>
  <c r="X103" i="1"/>
  <c r="X102" i="1"/>
  <c r="X101" i="1"/>
  <c r="X100" i="1"/>
  <c r="X99" i="1"/>
  <c r="X98" i="1"/>
  <c r="X97" i="1"/>
  <c r="X96" i="1"/>
  <c r="X95" i="1"/>
  <c r="X94" i="1"/>
  <c r="X93" i="1"/>
  <c r="X92" i="1"/>
  <c r="X91" i="1"/>
  <c r="X90" i="1"/>
  <c r="X89" i="1"/>
  <c r="X88" i="1"/>
  <c r="X87" i="1"/>
  <c r="X86" i="1"/>
  <c r="X85" i="1"/>
  <c r="X84" i="1"/>
  <c r="X83" i="1"/>
  <c r="X82" i="1"/>
  <c r="X81" i="1"/>
  <c r="X80" i="1"/>
  <c r="X79" i="1"/>
  <c r="X78" i="1"/>
  <c r="X77" i="1"/>
  <c r="X76" i="1"/>
  <c r="X75" i="1"/>
  <c r="X74" i="1"/>
  <c r="X73" i="1"/>
  <c r="X72" i="1"/>
  <c r="X71" i="1"/>
  <c r="X70" i="1"/>
  <c r="X69" i="1"/>
  <c r="X68" i="1"/>
  <c r="X67" i="1"/>
  <c r="X66" i="1"/>
  <c r="X65" i="1"/>
  <c r="X64" i="1"/>
  <c r="X63" i="1"/>
  <c r="X62" i="1"/>
  <c r="X61" i="1"/>
  <c r="X60" i="1"/>
  <c r="X59" i="1"/>
  <c r="X58" i="1"/>
  <c r="X57" i="1"/>
  <c r="X56" i="1"/>
  <c r="X55" i="1"/>
  <c r="X54" i="1"/>
  <c r="X53" i="1"/>
  <c r="X52" i="1"/>
  <c r="X51" i="1"/>
  <c r="X50" i="1"/>
  <c r="X49" i="1"/>
  <c r="X48" i="1"/>
  <c r="X47" i="1"/>
  <c r="X46" i="1"/>
  <c r="X45" i="1"/>
  <c r="X44" i="1"/>
  <c r="X43" i="1"/>
  <c r="X42" i="1"/>
  <c r="X41" i="1"/>
  <c r="X40" i="1"/>
  <c r="X39" i="1"/>
  <c r="X38" i="1"/>
  <c r="X37" i="1"/>
  <c r="X36" i="1"/>
  <c r="X35" i="1"/>
  <c r="X34" i="1"/>
  <c r="X33" i="1"/>
  <c r="X32" i="1"/>
  <c r="X31" i="1"/>
  <c r="X30" i="1"/>
  <c r="X29" i="1"/>
  <c r="X28" i="1"/>
  <c r="X27" i="1"/>
  <c r="X26" i="1"/>
  <c r="X25" i="1"/>
  <c r="X24" i="1"/>
  <c r="X23" i="1"/>
  <c r="X22" i="1"/>
  <c r="X21" i="1"/>
  <c r="X20" i="1"/>
  <c r="X19" i="1"/>
  <c r="X18" i="1"/>
  <c r="X17" i="1"/>
  <c r="X16" i="1"/>
  <c r="X15" i="1"/>
  <c r="X14" i="1"/>
  <c r="X13" i="1"/>
  <c r="X12" i="1"/>
  <c r="X11" i="1"/>
  <c r="X10" i="1"/>
  <c r="X9" i="1"/>
  <c r="X8" i="1"/>
  <c r="X7" i="1"/>
  <c r="X6" i="1"/>
  <c r="X5" i="1"/>
  <c r="R5" i="1" l="1"/>
  <c r="V43" i="1" l="1"/>
  <c r="U43" i="1"/>
  <c r="T43" i="1"/>
  <c r="S43" i="1"/>
  <c r="R43" i="1"/>
  <c r="V42" i="1"/>
  <c r="U42" i="1"/>
  <c r="T42" i="1"/>
  <c r="S42" i="1"/>
  <c r="R42" i="1"/>
  <c r="V41" i="1"/>
  <c r="U41" i="1"/>
  <c r="T41" i="1"/>
  <c r="S41" i="1"/>
  <c r="R41" i="1"/>
  <c r="V40" i="1"/>
  <c r="U40" i="1"/>
  <c r="T40" i="1"/>
  <c r="S40" i="1"/>
  <c r="R40" i="1"/>
  <c r="V39" i="1"/>
  <c r="U39" i="1"/>
  <c r="T39" i="1"/>
  <c r="S39" i="1"/>
  <c r="R39" i="1"/>
  <c r="V38" i="1"/>
  <c r="U38" i="1"/>
  <c r="T38" i="1"/>
  <c r="S38" i="1"/>
  <c r="R38" i="1"/>
  <c r="V37" i="1"/>
  <c r="U37" i="1"/>
  <c r="T37" i="1"/>
  <c r="S37" i="1"/>
  <c r="R37" i="1"/>
  <c r="V36" i="1"/>
  <c r="U36" i="1"/>
  <c r="T36" i="1"/>
  <c r="S36" i="1"/>
  <c r="R36" i="1"/>
  <c r="V35" i="1"/>
  <c r="U35" i="1"/>
  <c r="T35" i="1"/>
  <c r="S35" i="1"/>
  <c r="R35" i="1"/>
  <c r="V34" i="1"/>
  <c r="U34" i="1"/>
  <c r="T34" i="1"/>
  <c r="S34" i="1"/>
  <c r="R34" i="1"/>
  <c r="V33" i="1"/>
  <c r="U33" i="1"/>
  <c r="T33" i="1"/>
  <c r="S33" i="1"/>
  <c r="R33" i="1"/>
  <c r="V32" i="1"/>
  <c r="U32" i="1"/>
  <c r="T32" i="1"/>
  <c r="S32" i="1"/>
  <c r="R32" i="1"/>
  <c r="V31" i="1"/>
  <c r="U31" i="1"/>
  <c r="T31" i="1"/>
  <c r="S31" i="1"/>
  <c r="R31" i="1"/>
  <c r="V30" i="1"/>
  <c r="U30" i="1"/>
  <c r="T30" i="1"/>
  <c r="S30" i="1"/>
  <c r="R30" i="1"/>
  <c r="V29" i="1"/>
  <c r="U29" i="1"/>
  <c r="T29" i="1"/>
  <c r="S29" i="1"/>
  <c r="R29" i="1"/>
  <c r="V28" i="1"/>
  <c r="U28" i="1"/>
  <c r="T28" i="1"/>
  <c r="S28" i="1"/>
  <c r="R28" i="1"/>
  <c r="V27" i="1"/>
  <c r="U27" i="1"/>
  <c r="T27" i="1"/>
  <c r="S27" i="1"/>
  <c r="R27" i="1"/>
  <c r="V26" i="1"/>
  <c r="U26" i="1"/>
  <c r="T26" i="1"/>
  <c r="S26" i="1"/>
  <c r="R26" i="1"/>
  <c r="V25" i="1"/>
  <c r="U25" i="1"/>
  <c r="T25" i="1"/>
  <c r="S25" i="1"/>
  <c r="R25" i="1"/>
  <c r="V24" i="1"/>
  <c r="U24" i="1"/>
  <c r="T24" i="1"/>
  <c r="S24" i="1"/>
  <c r="R24" i="1"/>
  <c r="V23" i="1"/>
  <c r="U23" i="1"/>
  <c r="T23" i="1"/>
  <c r="S23" i="1"/>
  <c r="R23" i="1"/>
  <c r="V22" i="1"/>
  <c r="U22" i="1"/>
  <c r="T22" i="1"/>
  <c r="S22" i="1"/>
  <c r="R22" i="1"/>
  <c r="V21" i="1"/>
  <c r="U21" i="1"/>
  <c r="T21" i="1"/>
  <c r="S21" i="1"/>
  <c r="R21" i="1"/>
  <c r="V20" i="1"/>
  <c r="U20" i="1"/>
  <c r="T20" i="1"/>
  <c r="S20" i="1"/>
  <c r="R20" i="1"/>
  <c r="V19" i="1"/>
  <c r="U19" i="1"/>
  <c r="T19" i="1"/>
  <c r="S19" i="1"/>
  <c r="R19" i="1"/>
  <c r="V18" i="1"/>
  <c r="U18" i="1"/>
  <c r="T18" i="1"/>
  <c r="S18" i="1"/>
  <c r="R18" i="1"/>
  <c r="V17" i="1"/>
  <c r="U17" i="1"/>
  <c r="T17" i="1"/>
  <c r="S17" i="1"/>
  <c r="R17" i="1"/>
  <c r="V16" i="1"/>
  <c r="U16" i="1"/>
  <c r="T16" i="1"/>
  <c r="S16" i="1"/>
  <c r="R16" i="1"/>
  <c r="V15" i="1"/>
  <c r="U15" i="1"/>
  <c r="T15" i="1"/>
  <c r="S15" i="1"/>
  <c r="R15" i="1"/>
  <c r="V14" i="1"/>
  <c r="U14" i="1"/>
  <c r="T14" i="1"/>
  <c r="S14" i="1"/>
  <c r="R14" i="1"/>
  <c r="V13" i="1"/>
  <c r="U13" i="1"/>
  <c r="T13" i="1"/>
  <c r="S13" i="1"/>
  <c r="R13" i="1"/>
  <c r="V12" i="1"/>
  <c r="U12" i="1"/>
  <c r="T12" i="1"/>
  <c r="S12" i="1"/>
  <c r="R12" i="1"/>
  <c r="V11" i="1"/>
  <c r="U11" i="1"/>
  <c r="T11" i="1"/>
  <c r="S11" i="1"/>
  <c r="R11" i="1"/>
  <c r="V10" i="1"/>
  <c r="U10" i="1"/>
  <c r="T10" i="1"/>
  <c r="S10" i="1"/>
  <c r="R10" i="1"/>
  <c r="V9" i="1"/>
  <c r="U9" i="1"/>
  <c r="T9" i="1"/>
  <c r="S9" i="1"/>
  <c r="R9" i="1"/>
  <c r="V8" i="1"/>
  <c r="U8" i="1"/>
  <c r="T8" i="1"/>
  <c r="S8" i="1"/>
  <c r="R8" i="1"/>
  <c r="V7" i="1"/>
  <c r="U7" i="1"/>
  <c r="T7" i="1"/>
  <c r="S7" i="1"/>
  <c r="R7" i="1"/>
  <c r="V6" i="1"/>
  <c r="U6" i="1"/>
  <c r="T6" i="1"/>
  <c r="S6" i="1"/>
  <c r="R6" i="1"/>
  <c r="V5" i="1"/>
  <c r="U5" i="1"/>
  <c r="T5" i="1"/>
  <c r="S5" i="1"/>
  <c r="Y5" i="1" l="1"/>
  <c r="Z5" i="1"/>
  <c r="AA5" i="1"/>
  <c r="AB5" i="1"/>
  <c r="AC5" i="1"/>
  <c r="Y6" i="1"/>
  <c r="Z6" i="1"/>
  <c r="AA6" i="1"/>
  <c r="AB6" i="1"/>
  <c r="AC6" i="1"/>
  <c r="Y7" i="1"/>
  <c r="Z7" i="1"/>
  <c r="AA7" i="1"/>
  <c r="AB7" i="1"/>
  <c r="AC7" i="1"/>
  <c r="AD7" i="1"/>
  <c r="Y8" i="1"/>
  <c r="Z8" i="1"/>
  <c r="AA8" i="1"/>
  <c r="AB8" i="1"/>
  <c r="AC8" i="1"/>
  <c r="Y9" i="1"/>
  <c r="Z9" i="1"/>
  <c r="AA9" i="1"/>
  <c r="AB9" i="1"/>
  <c r="AC9" i="1"/>
  <c r="Y10" i="1"/>
  <c r="Z10" i="1"/>
  <c r="AA10" i="1"/>
  <c r="AB10" i="1"/>
  <c r="AC10" i="1"/>
  <c r="AD197" i="1"/>
  <c r="Y197" i="1"/>
  <c r="Z197" i="1"/>
  <c r="AA197" i="1"/>
  <c r="AB197" i="1"/>
  <c r="AC197" i="1"/>
  <c r="Y181" i="1"/>
  <c r="Z181" i="1"/>
  <c r="AA181" i="1"/>
  <c r="AB181" i="1"/>
  <c r="AC181" i="1"/>
  <c r="Y180" i="1"/>
  <c r="Z180" i="1"/>
  <c r="AA180" i="1"/>
  <c r="AB180" i="1"/>
  <c r="AC180" i="1"/>
  <c r="Y179" i="1"/>
  <c r="Z179" i="1"/>
  <c r="AA179" i="1"/>
  <c r="AB179" i="1"/>
  <c r="AC179" i="1"/>
  <c r="Y178" i="1"/>
  <c r="AD178" i="1" s="1"/>
  <c r="Z178" i="1"/>
  <c r="AA178" i="1"/>
  <c r="AB178" i="1"/>
  <c r="AC178" i="1"/>
  <c r="Y177" i="1"/>
  <c r="Z177" i="1"/>
  <c r="AA177" i="1"/>
  <c r="AB177" i="1"/>
  <c r="AC177" i="1"/>
  <c r="Y176" i="1"/>
  <c r="Z176" i="1"/>
  <c r="AA176" i="1"/>
  <c r="AB176" i="1"/>
  <c r="AC176" i="1"/>
  <c r="Y175" i="1"/>
  <c r="Z175" i="1"/>
  <c r="AA175" i="1"/>
  <c r="AB175" i="1"/>
  <c r="AC175" i="1"/>
  <c r="Y174" i="1"/>
  <c r="Z174" i="1"/>
  <c r="AD174" i="1" s="1"/>
  <c r="AA174" i="1"/>
  <c r="AB174" i="1"/>
  <c r="AC174" i="1"/>
  <c r="Y173" i="1"/>
  <c r="AD173" i="1" s="1"/>
  <c r="Z173" i="1"/>
  <c r="AA173" i="1"/>
  <c r="AB173" i="1"/>
  <c r="AC173" i="1"/>
  <c r="Y172" i="1"/>
  <c r="Z172" i="1"/>
  <c r="AA172" i="1"/>
  <c r="AB172" i="1"/>
  <c r="AC172" i="1"/>
  <c r="Y171" i="1"/>
  <c r="Z171" i="1"/>
  <c r="AA171" i="1"/>
  <c r="AB171" i="1"/>
  <c r="AC171" i="1"/>
  <c r="Y170" i="1"/>
  <c r="AD170" i="1" s="1"/>
  <c r="Z170" i="1"/>
  <c r="AA170" i="1"/>
  <c r="AB170" i="1"/>
  <c r="AC170" i="1"/>
  <c r="Y169" i="1"/>
  <c r="Z169" i="1"/>
  <c r="AA169" i="1"/>
  <c r="AB169" i="1"/>
  <c r="AC169" i="1"/>
  <c r="Y168" i="1"/>
  <c r="Z168" i="1"/>
  <c r="AA168" i="1"/>
  <c r="AB168" i="1"/>
  <c r="AC168" i="1"/>
  <c r="Y167" i="1"/>
  <c r="Z167" i="1"/>
  <c r="AA167" i="1"/>
  <c r="AB167" i="1"/>
  <c r="AC167" i="1"/>
  <c r="Y166" i="1"/>
  <c r="Z166" i="1"/>
  <c r="AA166" i="1"/>
  <c r="AB166" i="1"/>
  <c r="AC166" i="1"/>
  <c r="Y165" i="1"/>
  <c r="Z165" i="1"/>
  <c r="AA165" i="1"/>
  <c r="AB165" i="1"/>
  <c r="AC165" i="1"/>
  <c r="Y164" i="1"/>
  <c r="Z164" i="1"/>
  <c r="AA164" i="1"/>
  <c r="AD164" i="1" s="1"/>
  <c r="AB164" i="1"/>
  <c r="AC164" i="1"/>
  <c r="Y163" i="1"/>
  <c r="Z163" i="1"/>
  <c r="AA163" i="1"/>
  <c r="AB163" i="1"/>
  <c r="AC163" i="1"/>
  <c r="Y162" i="1"/>
  <c r="Z162" i="1"/>
  <c r="AA162" i="1"/>
  <c r="AB162" i="1"/>
  <c r="AC162" i="1"/>
  <c r="Y191" i="1"/>
  <c r="Z191" i="1"/>
  <c r="AA191" i="1"/>
  <c r="AB191" i="1"/>
  <c r="AC191" i="1"/>
  <c r="Y190" i="1"/>
  <c r="Z190" i="1"/>
  <c r="AA190" i="1"/>
  <c r="AB190" i="1"/>
  <c r="AC190" i="1"/>
  <c r="Y189" i="1"/>
  <c r="Z189" i="1"/>
  <c r="AA189" i="1"/>
  <c r="AB189" i="1"/>
  <c r="AC189" i="1"/>
  <c r="Y188" i="1"/>
  <c r="AD188" i="1" s="1"/>
  <c r="Z188" i="1"/>
  <c r="AA188" i="1"/>
  <c r="AB188" i="1"/>
  <c r="AC188" i="1"/>
  <c r="Y187" i="1"/>
  <c r="Z187" i="1"/>
  <c r="AA187" i="1"/>
  <c r="AB187" i="1"/>
  <c r="AC187" i="1"/>
  <c r="Y186" i="1"/>
  <c r="AD186" i="1" s="1"/>
  <c r="Z186" i="1"/>
  <c r="AA186" i="1"/>
  <c r="AB186" i="1"/>
  <c r="AC186" i="1"/>
  <c r="Y185" i="1"/>
  <c r="Z185" i="1"/>
  <c r="AA185" i="1"/>
  <c r="AB185" i="1"/>
  <c r="AC185" i="1"/>
  <c r="Y184" i="1"/>
  <c r="Z184" i="1"/>
  <c r="AA184" i="1"/>
  <c r="AB184" i="1"/>
  <c r="AC184" i="1"/>
  <c r="Y183" i="1"/>
  <c r="Z183" i="1"/>
  <c r="AA183" i="1"/>
  <c r="AB183" i="1"/>
  <c r="AC183" i="1"/>
  <c r="Y182" i="1"/>
  <c r="Z182" i="1"/>
  <c r="AA182" i="1"/>
  <c r="AB182" i="1"/>
  <c r="AC182" i="1"/>
  <c r="Y158" i="1"/>
  <c r="Z158" i="1"/>
  <c r="AA158" i="1"/>
  <c r="AB158" i="1"/>
  <c r="AC158" i="1"/>
  <c r="Y157" i="1"/>
  <c r="Z157" i="1"/>
  <c r="AA157" i="1"/>
  <c r="AB157" i="1"/>
  <c r="AC157" i="1"/>
  <c r="Y156" i="1"/>
  <c r="Z156" i="1"/>
  <c r="AA156" i="1"/>
  <c r="AB156" i="1"/>
  <c r="AC156" i="1"/>
  <c r="Y155" i="1"/>
  <c r="AD155" i="1" s="1"/>
  <c r="Z155" i="1"/>
  <c r="AA155" i="1"/>
  <c r="AB155" i="1"/>
  <c r="AC155" i="1"/>
  <c r="Y154" i="1"/>
  <c r="Z154" i="1"/>
  <c r="AA154" i="1"/>
  <c r="AB154" i="1"/>
  <c r="AC154" i="1"/>
  <c r="Y153" i="1"/>
  <c r="Z153" i="1"/>
  <c r="AA153" i="1"/>
  <c r="AB153" i="1"/>
  <c r="AC153" i="1"/>
  <c r="Y152" i="1"/>
  <c r="Z152" i="1"/>
  <c r="AA152" i="1"/>
  <c r="AB152" i="1"/>
  <c r="AC152" i="1"/>
  <c r="Y151" i="1"/>
  <c r="Z151" i="1"/>
  <c r="AA151" i="1"/>
  <c r="AB151" i="1"/>
  <c r="AC151" i="1"/>
  <c r="Y150" i="1"/>
  <c r="Z150" i="1"/>
  <c r="AA150" i="1"/>
  <c r="AD150" i="1" s="1"/>
  <c r="AB150" i="1"/>
  <c r="AC150" i="1"/>
  <c r="AD149" i="1"/>
  <c r="Y149" i="1"/>
  <c r="Z149" i="1"/>
  <c r="AA149" i="1"/>
  <c r="AB149" i="1"/>
  <c r="AC149" i="1"/>
  <c r="Y148" i="1"/>
  <c r="Z148" i="1"/>
  <c r="AA148" i="1"/>
  <c r="AB148" i="1"/>
  <c r="AC148" i="1"/>
  <c r="Y147" i="1"/>
  <c r="Z147" i="1"/>
  <c r="AA147" i="1"/>
  <c r="AB147" i="1"/>
  <c r="AC147" i="1"/>
  <c r="Y146" i="1"/>
  <c r="Z146" i="1"/>
  <c r="AA146" i="1"/>
  <c r="AB146" i="1"/>
  <c r="AC146" i="1"/>
  <c r="Y194" i="1"/>
  <c r="AD194" i="1" s="1"/>
  <c r="Z194" i="1"/>
  <c r="AA194" i="1"/>
  <c r="AB194" i="1"/>
  <c r="AC194" i="1"/>
  <c r="Y193" i="1"/>
  <c r="Z193" i="1"/>
  <c r="AA193" i="1"/>
  <c r="AB193" i="1"/>
  <c r="AC193" i="1"/>
  <c r="Y192" i="1"/>
  <c r="Z192" i="1"/>
  <c r="AA192" i="1"/>
  <c r="AB192" i="1"/>
  <c r="AC192" i="1"/>
  <c r="Y161" i="1"/>
  <c r="Z161" i="1"/>
  <c r="AA161" i="1"/>
  <c r="AB161" i="1"/>
  <c r="AC161" i="1"/>
  <c r="Y160" i="1"/>
  <c r="Z160" i="1"/>
  <c r="AD160" i="1" s="1"/>
  <c r="AA160" i="1"/>
  <c r="AB160" i="1"/>
  <c r="AC160" i="1"/>
  <c r="Y159" i="1"/>
  <c r="AD159" i="1" s="1"/>
  <c r="Z159" i="1"/>
  <c r="AA159" i="1"/>
  <c r="AB159" i="1"/>
  <c r="AC159" i="1"/>
  <c r="Y142" i="1"/>
  <c r="AD142" i="1" s="1"/>
  <c r="Z142" i="1"/>
  <c r="AA142" i="1"/>
  <c r="AB142" i="1"/>
  <c r="AC142" i="1"/>
  <c r="Y141" i="1"/>
  <c r="Z141" i="1"/>
  <c r="AA141" i="1"/>
  <c r="AD141" i="1" s="1"/>
  <c r="AB141" i="1"/>
  <c r="AC141" i="1"/>
  <c r="Y140" i="1"/>
  <c r="Z140" i="1"/>
  <c r="AA140" i="1"/>
  <c r="AB140" i="1"/>
  <c r="AC140" i="1"/>
  <c r="Y139" i="1"/>
  <c r="Z139" i="1"/>
  <c r="AA139" i="1"/>
  <c r="AB139" i="1"/>
  <c r="AC139" i="1"/>
  <c r="Y138" i="1"/>
  <c r="Z138" i="1"/>
  <c r="AA138" i="1"/>
  <c r="AB138" i="1"/>
  <c r="AC138" i="1"/>
  <c r="Y137" i="1"/>
  <c r="Z137" i="1"/>
  <c r="AA137" i="1"/>
  <c r="AB137" i="1"/>
  <c r="AC137" i="1"/>
  <c r="Y136" i="1"/>
  <c r="Z136" i="1"/>
  <c r="AA136" i="1"/>
  <c r="AB136" i="1"/>
  <c r="AC136" i="1"/>
  <c r="Y135" i="1"/>
  <c r="Z135" i="1"/>
  <c r="AA135" i="1"/>
  <c r="AB135" i="1"/>
  <c r="AC135" i="1"/>
  <c r="Y134" i="1"/>
  <c r="Z134" i="1"/>
  <c r="AA134" i="1"/>
  <c r="AB134" i="1"/>
  <c r="AC134" i="1"/>
  <c r="Y133" i="1"/>
  <c r="Z133" i="1"/>
  <c r="AA133" i="1"/>
  <c r="AD133" i="1" s="1"/>
  <c r="AB133" i="1"/>
  <c r="AC133" i="1"/>
  <c r="Y196" i="1"/>
  <c r="AD196" i="1" s="1"/>
  <c r="Z196" i="1"/>
  <c r="AA196" i="1"/>
  <c r="AB196" i="1"/>
  <c r="AC196" i="1"/>
  <c r="Y195" i="1"/>
  <c r="Z195" i="1"/>
  <c r="AA195" i="1"/>
  <c r="AB195" i="1"/>
  <c r="AC195" i="1"/>
  <c r="Y145" i="1"/>
  <c r="Z145" i="1"/>
  <c r="AA145" i="1"/>
  <c r="AB145" i="1"/>
  <c r="AC145" i="1"/>
  <c r="Y144" i="1"/>
  <c r="Z144" i="1"/>
  <c r="AA144" i="1"/>
  <c r="AB144" i="1"/>
  <c r="AC144" i="1"/>
  <c r="Y143" i="1"/>
  <c r="Z143" i="1"/>
  <c r="AA143" i="1"/>
  <c r="AB143" i="1"/>
  <c r="AC143" i="1"/>
  <c r="Y127" i="1"/>
  <c r="Z127" i="1"/>
  <c r="AA127" i="1"/>
  <c r="AB127" i="1"/>
  <c r="AC127" i="1"/>
  <c r="Y126" i="1"/>
  <c r="Z126" i="1"/>
  <c r="AA126" i="1"/>
  <c r="AB126" i="1"/>
  <c r="AC126" i="1"/>
  <c r="Y125" i="1"/>
  <c r="Z125" i="1"/>
  <c r="AA125" i="1"/>
  <c r="AB125" i="1"/>
  <c r="AC125" i="1"/>
  <c r="Y124" i="1"/>
  <c r="Z124" i="1"/>
  <c r="AA124" i="1"/>
  <c r="AB124" i="1"/>
  <c r="AC124" i="1"/>
  <c r="Y123" i="1"/>
  <c r="Z123" i="1"/>
  <c r="AA123" i="1"/>
  <c r="AB123" i="1"/>
  <c r="AC123" i="1"/>
  <c r="Y122" i="1"/>
  <c r="Z122" i="1"/>
  <c r="AA122" i="1"/>
  <c r="AB122" i="1"/>
  <c r="AC122" i="1"/>
  <c r="Y121" i="1"/>
  <c r="Z121" i="1"/>
  <c r="AA121" i="1"/>
  <c r="AB121" i="1"/>
  <c r="AC121" i="1"/>
  <c r="Y120" i="1"/>
  <c r="Z120" i="1"/>
  <c r="AA120" i="1"/>
  <c r="AB120" i="1"/>
  <c r="AC120" i="1"/>
  <c r="Y119" i="1"/>
  <c r="Z119" i="1"/>
  <c r="AA119" i="1"/>
  <c r="AB119" i="1"/>
  <c r="AC119" i="1"/>
  <c r="Y118" i="1"/>
  <c r="Z118" i="1"/>
  <c r="AA118" i="1"/>
  <c r="AB118" i="1"/>
  <c r="AC118" i="1"/>
  <c r="AD10" i="1"/>
  <c r="Y11" i="1"/>
  <c r="Z11" i="1"/>
  <c r="AA11" i="1"/>
  <c r="AB11" i="1"/>
  <c r="AC11" i="1"/>
  <c r="Y12" i="1"/>
  <c r="Z12" i="1"/>
  <c r="AA12" i="1"/>
  <c r="AD12" i="1" s="1"/>
  <c r="AB12" i="1"/>
  <c r="AC12" i="1"/>
  <c r="Y13" i="1"/>
  <c r="Z13" i="1"/>
  <c r="AA13" i="1"/>
  <c r="AB13" i="1"/>
  <c r="AC13" i="1"/>
  <c r="Y14" i="1"/>
  <c r="Z14" i="1"/>
  <c r="AA14" i="1"/>
  <c r="AB14" i="1"/>
  <c r="AC14" i="1"/>
  <c r="Y15" i="1"/>
  <c r="Z15" i="1"/>
  <c r="AA15" i="1"/>
  <c r="AB15" i="1"/>
  <c r="AC15" i="1"/>
  <c r="AD15" i="1" s="1"/>
  <c r="Y16" i="1"/>
  <c r="Z16" i="1"/>
  <c r="AA16" i="1"/>
  <c r="AD16" i="1" s="1"/>
  <c r="AB16" i="1"/>
  <c r="AC16" i="1"/>
  <c r="Y17" i="1"/>
  <c r="Z17" i="1"/>
  <c r="AA17" i="1"/>
  <c r="AB17" i="1"/>
  <c r="AC17" i="1"/>
  <c r="Y18" i="1"/>
  <c r="Z18" i="1"/>
  <c r="AA18" i="1"/>
  <c r="AB18" i="1"/>
  <c r="AC18" i="1"/>
  <c r="Y19" i="1"/>
  <c r="Z19" i="1"/>
  <c r="AA19" i="1"/>
  <c r="AB19" i="1"/>
  <c r="AC19" i="1"/>
  <c r="AD19" i="1" s="1"/>
  <c r="Y20" i="1"/>
  <c r="Z20" i="1"/>
  <c r="AA20" i="1"/>
  <c r="AB20" i="1"/>
  <c r="AC20" i="1"/>
  <c r="Y21" i="1"/>
  <c r="Z21" i="1"/>
  <c r="AA21" i="1"/>
  <c r="AB21" i="1"/>
  <c r="AC21" i="1"/>
  <c r="Y22" i="1"/>
  <c r="Z22" i="1"/>
  <c r="AA22" i="1"/>
  <c r="AB22" i="1"/>
  <c r="AC22" i="1"/>
  <c r="Y23" i="1"/>
  <c r="Z23" i="1"/>
  <c r="AA23" i="1"/>
  <c r="AB23" i="1"/>
  <c r="AC23" i="1"/>
  <c r="AD23" i="1" s="1"/>
  <c r="Y24" i="1"/>
  <c r="Z24" i="1"/>
  <c r="AA24" i="1"/>
  <c r="AB24" i="1"/>
  <c r="AC24" i="1"/>
  <c r="Y25" i="1"/>
  <c r="Z25" i="1"/>
  <c r="AA25" i="1"/>
  <c r="AB25" i="1"/>
  <c r="AC25" i="1"/>
  <c r="Y26" i="1"/>
  <c r="Z26" i="1"/>
  <c r="AA26" i="1"/>
  <c r="AB26" i="1"/>
  <c r="AC26" i="1"/>
  <c r="Y27" i="1"/>
  <c r="Z27" i="1"/>
  <c r="AA27" i="1"/>
  <c r="AB27" i="1"/>
  <c r="AC27" i="1"/>
  <c r="AD27" i="1" s="1"/>
  <c r="Y28" i="1"/>
  <c r="Z28" i="1"/>
  <c r="AA28" i="1"/>
  <c r="AB28" i="1"/>
  <c r="AC28" i="1"/>
  <c r="Y29" i="1"/>
  <c r="Z29" i="1"/>
  <c r="AA29" i="1"/>
  <c r="AB29" i="1"/>
  <c r="AC29" i="1"/>
  <c r="Y30" i="1"/>
  <c r="Z30" i="1"/>
  <c r="AA30" i="1"/>
  <c r="AB30" i="1"/>
  <c r="AC30" i="1"/>
  <c r="Y31" i="1"/>
  <c r="AD31" i="1" s="1"/>
  <c r="Z31" i="1"/>
  <c r="AA31" i="1"/>
  <c r="AB31" i="1"/>
  <c r="AC31" i="1"/>
  <c r="Y32" i="1"/>
  <c r="Z32" i="1"/>
  <c r="AA32" i="1"/>
  <c r="AB32" i="1"/>
  <c r="AC32" i="1"/>
  <c r="Y33" i="1"/>
  <c r="Z33" i="1"/>
  <c r="AA33" i="1"/>
  <c r="AB33" i="1"/>
  <c r="AC33" i="1"/>
  <c r="Y34" i="1"/>
  <c r="Z34" i="1"/>
  <c r="AA34" i="1"/>
  <c r="AB34" i="1"/>
  <c r="AC34" i="1"/>
  <c r="Y35" i="1"/>
  <c r="Z35" i="1"/>
  <c r="AA35" i="1"/>
  <c r="AB35" i="1"/>
  <c r="AC35" i="1"/>
  <c r="Y36" i="1"/>
  <c r="Z36" i="1"/>
  <c r="AA36" i="1"/>
  <c r="AB36" i="1"/>
  <c r="AC36" i="1"/>
  <c r="Y37" i="1"/>
  <c r="Z37" i="1"/>
  <c r="AA37" i="1"/>
  <c r="AB37" i="1"/>
  <c r="AC37" i="1"/>
  <c r="Y38" i="1"/>
  <c r="Z38" i="1"/>
  <c r="AA38" i="1"/>
  <c r="AB38" i="1"/>
  <c r="AC38" i="1"/>
  <c r="Y39" i="1"/>
  <c r="Z39" i="1"/>
  <c r="AA39" i="1"/>
  <c r="AB39" i="1"/>
  <c r="AD39" i="1" s="1"/>
  <c r="AC39" i="1"/>
  <c r="Y40" i="1"/>
  <c r="Z40" i="1"/>
  <c r="AA40" i="1"/>
  <c r="AB40" i="1"/>
  <c r="AC40" i="1"/>
  <c r="Y41" i="1"/>
  <c r="Z41" i="1"/>
  <c r="AA41" i="1"/>
  <c r="AB41" i="1"/>
  <c r="AC41" i="1"/>
  <c r="Y42" i="1"/>
  <c r="AD42" i="1" s="1"/>
  <c r="Z42" i="1"/>
  <c r="AA42" i="1"/>
  <c r="AB42" i="1"/>
  <c r="AC42" i="1"/>
  <c r="Y43" i="1"/>
  <c r="Z43" i="1"/>
  <c r="AA43" i="1"/>
  <c r="AB43" i="1"/>
  <c r="AC43" i="1"/>
  <c r="Y44" i="1"/>
  <c r="Z44" i="1"/>
  <c r="AA44" i="1"/>
  <c r="AB44" i="1"/>
  <c r="AC44" i="1"/>
  <c r="Y45" i="1"/>
  <c r="Z45" i="1"/>
  <c r="AA45" i="1"/>
  <c r="AB45" i="1"/>
  <c r="AC45" i="1"/>
  <c r="Y46" i="1"/>
  <c r="Z46" i="1"/>
  <c r="AA46" i="1"/>
  <c r="AB46" i="1"/>
  <c r="AC46" i="1"/>
  <c r="Y47" i="1"/>
  <c r="Z47" i="1"/>
  <c r="AA47" i="1"/>
  <c r="AB47" i="1"/>
  <c r="AC47" i="1"/>
  <c r="Y48" i="1"/>
  <c r="Z48" i="1"/>
  <c r="AA48" i="1"/>
  <c r="AB48" i="1"/>
  <c r="AC48" i="1"/>
  <c r="Y49" i="1"/>
  <c r="Z49" i="1"/>
  <c r="AA49" i="1"/>
  <c r="AB49" i="1"/>
  <c r="AC49" i="1"/>
  <c r="Y50" i="1"/>
  <c r="AD50" i="1" s="1"/>
  <c r="Z50" i="1"/>
  <c r="AA50" i="1"/>
  <c r="AB50" i="1"/>
  <c r="AC50" i="1"/>
  <c r="Y51" i="1"/>
  <c r="Z51" i="1"/>
  <c r="AA51" i="1"/>
  <c r="AB51" i="1"/>
  <c r="AC51" i="1"/>
  <c r="Y52" i="1"/>
  <c r="Z52" i="1"/>
  <c r="AA52" i="1"/>
  <c r="AB52" i="1"/>
  <c r="AC52" i="1"/>
  <c r="Y53" i="1"/>
  <c r="Z53" i="1"/>
  <c r="AA53" i="1"/>
  <c r="AB53" i="1"/>
  <c r="AC53" i="1"/>
  <c r="Y54" i="1"/>
  <c r="Z54" i="1"/>
  <c r="AA54" i="1"/>
  <c r="AB54" i="1"/>
  <c r="AC54" i="1"/>
  <c r="Y55" i="1"/>
  <c r="AD55" i="1" s="1"/>
  <c r="Z55" i="1"/>
  <c r="AA55" i="1"/>
  <c r="AB55" i="1"/>
  <c r="AC55" i="1"/>
  <c r="Y56" i="1"/>
  <c r="Z56" i="1"/>
  <c r="AA56" i="1"/>
  <c r="AB56" i="1"/>
  <c r="AC56" i="1"/>
  <c r="Y57" i="1"/>
  <c r="Z57" i="1"/>
  <c r="AA57" i="1"/>
  <c r="AB57" i="1"/>
  <c r="AC57" i="1"/>
  <c r="Y58" i="1"/>
  <c r="Z58" i="1"/>
  <c r="AA58" i="1"/>
  <c r="AB58" i="1"/>
  <c r="AC58" i="1"/>
  <c r="Y59" i="1"/>
  <c r="Z59" i="1"/>
  <c r="AA59" i="1"/>
  <c r="AB59" i="1"/>
  <c r="AC59" i="1"/>
  <c r="Y60" i="1"/>
  <c r="Z60" i="1"/>
  <c r="AA60" i="1"/>
  <c r="AB60" i="1"/>
  <c r="AC60" i="1"/>
  <c r="Y61" i="1"/>
  <c r="Z61" i="1"/>
  <c r="AA61" i="1"/>
  <c r="AB61" i="1"/>
  <c r="AC61" i="1"/>
  <c r="Y62" i="1"/>
  <c r="Z62" i="1"/>
  <c r="AA62" i="1"/>
  <c r="AB62" i="1"/>
  <c r="AC62" i="1"/>
  <c r="Y63" i="1"/>
  <c r="Z63" i="1"/>
  <c r="AA63" i="1"/>
  <c r="AB63" i="1"/>
  <c r="AC63" i="1"/>
  <c r="Y64" i="1"/>
  <c r="Z64" i="1"/>
  <c r="AA64" i="1"/>
  <c r="AB64" i="1"/>
  <c r="AC64" i="1"/>
  <c r="Y65" i="1"/>
  <c r="Z65" i="1"/>
  <c r="AA65" i="1"/>
  <c r="AB65" i="1"/>
  <c r="AC65" i="1"/>
  <c r="Y66" i="1"/>
  <c r="AD66" i="1" s="1"/>
  <c r="Z66" i="1"/>
  <c r="AA66" i="1"/>
  <c r="AB66" i="1"/>
  <c r="AC66" i="1"/>
  <c r="Y67" i="1"/>
  <c r="Z67" i="1"/>
  <c r="AA67" i="1"/>
  <c r="AD67" i="1" s="1"/>
  <c r="AB67" i="1"/>
  <c r="AC67" i="1"/>
  <c r="Y68" i="1"/>
  <c r="Z68" i="1"/>
  <c r="AA68" i="1"/>
  <c r="AB68" i="1"/>
  <c r="AC68" i="1"/>
  <c r="Y69" i="1"/>
  <c r="Z69" i="1"/>
  <c r="AA69" i="1"/>
  <c r="AB69" i="1"/>
  <c r="AC69" i="1"/>
  <c r="Y70" i="1"/>
  <c r="Z70" i="1"/>
  <c r="AA70" i="1"/>
  <c r="AB70" i="1"/>
  <c r="AC70" i="1"/>
  <c r="Y71" i="1"/>
  <c r="Z71" i="1"/>
  <c r="AA71" i="1"/>
  <c r="AB71" i="1"/>
  <c r="AC71" i="1"/>
  <c r="Y72" i="1"/>
  <c r="Z72" i="1"/>
  <c r="AA72" i="1"/>
  <c r="AB72" i="1"/>
  <c r="AC72" i="1"/>
  <c r="Y73" i="1"/>
  <c r="Z73" i="1"/>
  <c r="AA73" i="1"/>
  <c r="AB73" i="1"/>
  <c r="AC73" i="1"/>
  <c r="Y74" i="1"/>
  <c r="Z74" i="1"/>
  <c r="AA74" i="1"/>
  <c r="AB74" i="1"/>
  <c r="AC74" i="1"/>
  <c r="Y75" i="1"/>
  <c r="Z75" i="1"/>
  <c r="AD75" i="1" s="1"/>
  <c r="AA75" i="1"/>
  <c r="AB75" i="1"/>
  <c r="AC75" i="1"/>
  <c r="Y76" i="1"/>
  <c r="Z76" i="1"/>
  <c r="AA76" i="1"/>
  <c r="AB76" i="1"/>
  <c r="AC76" i="1"/>
  <c r="Y77" i="1"/>
  <c r="Z77" i="1"/>
  <c r="AA77" i="1"/>
  <c r="AB77" i="1"/>
  <c r="AC77" i="1"/>
  <c r="Y78" i="1"/>
  <c r="Z78" i="1"/>
  <c r="AA78" i="1"/>
  <c r="AB78" i="1"/>
  <c r="AC78" i="1"/>
  <c r="Y79" i="1"/>
  <c r="Z79" i="1"/>
  <c r="AA79" i="1"/>
  <c r="AB79" i="1"/>
  <c r="AC79" i="1"/>
  <c r="AD79" i="1" s="1"/>
  <c r="Y80" i="1"/>
  <c r="Z80" i="1"/>
  <c r="AA80" i="1"/>
  <c r="AD80" i="1" s="1"/>
  <c r="AB80" i="1"/>
  <c r="AC80" i="1"/>
  <c r="Y81" i="1"/>
  <c r="AD81" i="1" s="1"/>
  <c r="Z81" i="1"/>
  <c r="AA81" i="1"/>
  <c r="AB81" i="1"/>
  <c r="AC81" i="1"/>
  <c r="Y82" i="1"/>
  <c r="Z82" i="1"/>
  <c r="AA82" i="1"/>
  <c r="AB82" i="1"/>
  <c r="AC82" i="1"/>
  <c r="Y83" i="1"/>
  <c r="Z83" i="1"/>
  <c r="AA83" i="1"/>
  <c r="AB83" i="1"/>
  <c r="AC83" i="1"/>
  <c r="Y84" i="1"/>
  <c r="Z84" i="1"/>
  <c r="AA84" i="1"/>
  <c r="AB84" i="1"/>
  <c r="AC84" i="1"/>
  <c r="Y85" i="1"/>
  <c r="Z85" i="1"/>
  <c r="AD85" i="1" s="1"/>
  <c r="AA85" i="1"/>
  <c r="AB85" i="1"/>
  <c r="AC85" i="1"/>
  <c r="Y86" i="1"/>
  <c r="Z86" i="1"/>
  <c r="AA86" i="1"/>
  <c r="AB86" i="1"/>
  <c r="AC86" i="1"/>
  <c r="Y87" i="1"/>
  <c r="Z87" i="1"/>
  <c r="AA87" i="1"/>
  <c r="AD87" i="1" s="1"/>
  <c r="AB87" i="1"/>
  <c r="AC87" i="1"/>
  <c r="Y88" i="1"/>
  <c r="Z88" i="1"/>
  <c r="AA88" i="1"/>
  <c r="AB88" i="1"/>
  <c r="AC88" i="1"/>
  <c r="Y89" i="1"/>
  <c r="Z89" i="1"/>
  <c r="AD89" i="1" s="1"/>
  <c r="AA89" i="1"/>
  <c r="AB89" i="1"/>
  <c r="AC89" i="1"/>
  <c r="Y90" i="1"/>
  <c r="Z90" i="1"/>
  <c r="AA90" i="1"/>
  <c r="AB90" i="1"/>
  <c r="AC90" i="1"/>
  <c r="Y91" i="1"/>
  <c r="Z91" i="1"/>
  <c r="AA91" i="1"/>
  <c r="AB91" i="1"/>
  <c r="AC91" i="1"/>
  <c r="AD91" i="1" s="1"/>
  <c r="Y92" i="1"/>
  <c r="Z92" i="1"/>
  <c r="AA92" i="1"/>
  <c r="AB92" i="1"/>
  <c r="AC92" i="1"/>
  <c r="Y93" i="1"/>
  <c r="Z93" i="1"/>
  <c r="AA93" i="1"/>
  <c r="AB93" i="1"/>
  <c r="AC93" i="1"/>
  <c r="Y94" i="1"/>
  <c r="AD94" i="1" s="1"/>
  <c r="Z94" i="1"/>
  <c r="AA94" i="1"/>
  <c r="AB94" i="1"/>
  <c r="AC94" i="1"/>
  <c r="Y95" i="1"/>
  <c r="Z95" i="1"/>
  <c r="AA95" i="1"/>
  <c r="AB95" i="1"/>
  <c r="AC95" i="1"/>
  <c r="Y96" i="1"/>
  <c r="Z96" i="1"/>
  <c r="AA96" i="1"/>
  <c r="AB96" i="1"/>
  <c r="AC96" i="1"/>
  <c r="Y97" i="1"/>
  <c r="Z97" i="1"/>
  <c r="AA97" i="1"/>
  <c r="AB97" i="1"/>
  <c r="AC97" i="1"/>
  <c r="Y98" i="1"/>
  <c r="AD98" i="1" s="1"/>
  <c r="Z98" i="1"/>
  <c r="AA98" i="1"/>
  <c r="AB98" i="1"/>
  <c r="AC98" i="1"/>
  <c r="Y99" i="1"/>
  <c r="Z99" i="1"/>
  <c r="AA99" i="1"/>
  <c r="AB99" i="1"/>
  <c r="AC99" i="1"/>
  <c r="Y100" i="1"/>
  <c r="Z100" i="1"/>
  <c r="AA100" i="1"/>
  <c r="AB100" i="1"/>
  <c r="AC100" i="1"/>
  <c r="Y101" i="1"/>
  <c r="Z101" i="1"/>
  <c r="AA101" i="1"/>
  <c r="AB101" i="1"/>
  <c r="AC101" i="1"/>
  <c r="Y102" i="1"/>
  <c r="Z102" i="1"/>
  <c r="AA102" i="1"/>
  <c r="AB102" i="1"/>
  <c r="AD102" i="1" s="1"/>
  <c r="AC102" i="1"/>
  <c r="Y103" i="1"/>
  <c r="Z103" i="1"/>
  <c r="AA103" i="1"/>
  <c r="AB103" i="1"/>
  <c r="AC103" i="1"/>
  <c r="Y104" i="1"/>
  <c r="Z104" i="1"/>
  <c r="AA104" i="1"/>
  <c r="AB104" i="1"/>
  <c r="AC104" i="1"/>
  <c r="Y105" i="1"/>
  <c r="Z105" i="1"/>
  <c r="AA105" i="1"/>
  <c r="AB105" i="1"/>
  <c r="AC105" i="1"/>
  <c r="Y106" i="1"/>
  <c r="Z106" i="1"/>
  <c r="AA106" i="1"/>
  <c r="AB106" i="1"/>
  <c r="AC106" i="1"/>
  <c r="Y107" i="1"/>
  <c r="Z107" i="1"/>
  <c r="AA107" i="1"/>
  <c r="AB107" i="1"/>
  <c r="AC107" i="1"/>
  <c r="Y108" i="1"/>
  <c r="Z108" i="1"/>
  <c r="AA108" i="1"/>
  <c r="AB108" i="1"/>
  <c r="AC108" i="1"/>
  <c r="Y109" i="1"/>
  <c r="Z109" i="1"/>
  <c r="AA109" i="1"/>
  <c r="AB109" i="1"/>
  <c r="AC109" i="1"/>
  <c r="Y110" i="1"/>
  <c r="Z110" i="1"/>
  <c r="AA110" i="1"/>
  <c r="AB110" i="1"/>
  <c r="AC110" i="1"/>
  <c r="Y111" i="1"/>
  <c r="AD111" i="1" s="1"/>
  <c r="Z111" i="1"/>
  <c r="AA111" i="1"/>
  <c r="AB111" i="1"/>
  <c r="AC111" i="1"/>
  <c r="Y112" i="1"/>
  <c r="Z112" i="1"/>
  <c r="AA112" i="1"/>
  <c r="AB112" i="1"/>
  <c r="AC112" i="1"/>
  <c r="Y113" i="1"/>
  <c r="Z113" i="1"/>
  <c r="AA113" i="1"/>
  <c r="AB113" i="1"/>
  <c r="AC113" i="1"/>
  <c r="Y114" i="1"/>
  <c r="Z114" i="1"/>
  <c r="AA114" i="1"/>
  <c r="AB114" i="1"/>
  <c r="AC114" i="1"/>
  <c r="Y115" i="1"/>
  <c r="Z115" i="1"/>
  <c r="AA115" i="1"/>
  <c r="AB115" i="1"/>
  <c r="AC115" i="1"/>
  <c r="Y116" i="1"/>
  <c r="Z116" i="1"/>
  <c r="AA116" i="1"/>
  <c r="AB116" i="1"/>
  <c r="AC116" i="1"/>
  <c r="Y117" i="1"/>
  <c r="Z117" i="1"/>
  <c r="AA117" i="1"/>
  <c r="AB117" i="1"/>
  <c r="AC117" i="1"/>
  <c r="Y128" i="1"/>
  <c r="Z128" i="1"/>
  <c r="AD128" i="1" s="1"/>
  <c r="AA128" i="1"/>
  <c r="AB128" i="1"/>
  <c r="AC128" i="1"/>
  <c r="Y129" i="1"/>
  <c r="Z129" i="1"/>
  <c r="AA129" i="1"/>
  <c r="AB129" i="1"/>
  <c r="AC129" i="1"/>
  <c r="Y130" i="1"/>
  <c r="Z130" i="1"/>
  <c r="AA130" i="1"/>
  <c r="AD130" i="1" s="1"/>
  <c r="AB130" i="1"/>
  <c r="AC130" i="1"/>
  <c r="Y131" i="1"/>
  <c r="Z131" i="1"/>
  <c r="AA131" i="1"/>
  <c r="AB131" i="1"/>
  <c r="AC131" i="1"/>
  <c r="Y132" i="1"/>
  <c r="Z132" i="1"/>
  <c r="AA132" i="1"/>
  <c r="AB132" i="1"/>
  <c r="AC132" i="1"/>
  <c r="AD132" i="1" s="1"/>
  <c r="C23" i="5"/>
  <c r="B4" i="10"/>
  <c r="AD195" i="1" l="1"/>
  <c r="AD193" i="1"/>
  <c r="AD192" i="1"/>
  <c r="AD180" i="1"/>
  <c r="AD190" i="1"/>
  <c r="AD191" i="1"/>
  <c r="AD177" i="1"/>
  <c r="AD96" i="1"/>
  <c r="AD90" i="1"/>
  <c r="AD76" i="1"/>
  <c r="AD71" i="1"/>
  <c r="AD147" i="1"/>
  <c r="AD116" i="1"/>
  <c r="AD103" i="1"/>
  <c r="AD99" i="1"/>
  <c r="AD123" i="1"/>
  <c r="AD125" i="1"/>
  <c r="AD168" i="1"/>
  <c r="AD129" i="1"/>
  <c r="AD108" i="1"/>
  <c r="AD83" i="1"/>
  <c r="AD62" i="1"/>
  <c r="AD60" i="1"/>
  <c r="AD139" i="1"/>
  <c r="AD169" i="1"/>
  <c r="AD100" i="1"/>
  <c r="AD95" i="1"/>
  <c r="AD54" i="1"/>
  <c r="AD115" i="1"/>
  <c r="AD63" i="1"/>
  <c r="AD112" i="1"/>
  <c r="AD107" i="1"/>
  <c r="AD72" i="1"/>
  <c r="AD59" i="1"/>
  <c r="AD119" i="1"/>
  <c r="AD121" i="1"/>
  <c r="AD127" i="1"/>
  <c r="AD151" i="1"/>
  <c r="AD104" i="1"/>
  <c r="AD86" i="1"/>
  <c r="AD64" i="1"/>
  <c r="AD58" i="1"/>
  <c r="AD56" i="1"/>
  <c r="AD135" i="1"/>
  <c r="AD137" i="1"/>
  <c r="AD165" i="1"/>
  <c r="AD172" i="1"/>
  <c r="AD51" i="1"/>
  <c r="AD46" i="1"/>
  <c r="AD44" i="1"/>
  <c r="AD38" i="1"/>
  <c r="AD34" i="1"/>
  <c r="AD29" i="1"/>
  <c r="AD25" i="1"/>
  <c r="AD21" i="1"/>
  <c r="AD17" i="1"/>
  <c r="AD30" i="1"/>
  <c r="AD26" i="1"/>
  <c r="AD22" i="1"/>
  <c r="AD18" i="1"/>
  <c r="AD43" i="1"/>
  <c r="AD35" i="1"/>
  <c r="AD11" i="1"/>
  <c r="AD6" i="1"/>
  <c r="AD9" i="1"/>
  <c r="AD5" i="1"/>
  <c r="AD189" i="1"/>
  <c r="AD187" i="1"/>
  <c r="AD161" i="1"/>
  <c r="AD148" i="1"/>
  <c r="AD153" i="1"/>
  <c r="AD163" i="1"/>
  <c r="AD171" i="1"/>
  <c r="AD176" i="1"/>
  <c r="AD181" i="1"/>
  <c r="AD152" i="1"/>
  <c r="AD157" i="1"/>
  <c r="AD184" i="1"/>
  <c r="AD167" i="1"/>
  <c r="AD175" i="1"/>
  <c r="AD179" i="1"/>
  <c r="AD156" i="1"/>
  <c r="AD183" i="1"/>
  <c r="AD154" i="1"/>
  <c r="AD182" i="1"/>
  <c r="AD162" i="1"/>
  <c r="AD158" i="1"/>
  <c r="AD185" i="1"/>
  <c r="AD166" i="1"/>
  <c r="AD131" i="1"/>
  <c r="AD117" i="1"/>
  <c r="AD144" i="1"/>
  <c r="AD146" i="1"/>
  <c r="AD120" i="1"/>
  <c r="AD124" i="1"/>
  <c r="AD143" i="1"/>
  <c r="AD136" i="1"/>
  <c r="AD140" i="1"/>
  <c r="AD118" i="1"/>
  <c r="AD122" i="1"/>
  <c r="AD126" i="1"/>
  <c r="AD145" i="1"/>
  <c r="AD134" i="1"/>
  <c r="AD138" i="1"/>
  <c r="AD113" i="1"/>
  <c r="AD77" i="1"/>
  <c r="AD52" i="1"/>
  <c r="AD47" i="1"/>
  <c r="AD109" i="1"/>
  <c r="AD92" i="1"/>
  <c r="AD82" i="1"/>
  <c r="AD73" i="1"/>
  <c r="AD48" i="1"/>
  <c r="AD114" i="1"/>
  <c r="AD105" i="1"/>
  <c r="AD88" i="1"/>
  <c r="AD78" i="1"/>
  <c r="AD74" i="1"/>
  <c r="AD69" i="1"/>
  <c r="AD110" i="1"/>
  <c r="AD101" i="1"/>
  <c r="AD97" i="1"/>
  <c r="AD84" i="1"/>
  <c r="AD70" i="1"/>
  <c r="AD65" i="1"/>
  <c r="AD61" i="1"/>
  <c r="AD106" i="1"/>
  <c r="AD93" i="1"/>
  <c r="AD57" i="1"/>
  <c r="AD68" i="1"/>
  <c r="AD53" i="1"/>
  <c r="AD49" i="1"/>
  <c r="AD45" i="1"/>
  <c r="AD32" i="1"/>
  <c r="AD40" i="1"/>
  <c r="AD36" i="1"/>
  <c r="AD28" i="1"/>
  <c r="AD41" i="1"/>
  <c r="AD37" i="1"/>
  <c r="AD33" i="1"/>
  <c r="AD24" i="1"/>
  <c r="AD13" i="1"/>
  <c r="AD8" i="1"/>
  <c r="AD20" i="1"/>
  <c r="AD14" i="1"/>
  <c r="AE189" i="1" l="1"/>
  <c r="AE174" i="1"/>
  <c r="AE183" i="1"/>
  <c r="AE94" i="1"/>
  <c r="AE46" i="1"/>
  <c r="AE44" i="1"/>
  <c r="AE125" i="1"/>
  <c r="AE102" i="1"/>
  <c r="AE51" i="1"/>
  <c r="AE68" i="1"/>
  <c r="AE11" i="1"/>
  <c r="AE5" i="1"/>
  <c r="AE198" i="1" l="1"/>
  <c r="A4" i="10" s="1"/>
</calcChain>
</file>

<file path=xl/sharedStrings.xml><?xml version="1.0" encoding="utf-8"?>
<sst xmlns="http://schemas.openxmlformats.org/spreadsheetml/2006/main" count="857" uniqueCount="772">
  <si>
    <t>F</t>
  </si>
  <si>
    <t>NO.</t>
  </si>
  <si>
    <t>NE</t>
  </si>
  <si>
    <t>DO</t>
  </si>
  <si>
    <t>DP</t>
  </si>
  <si>
    <t>DI</t>
  </si>
  <si>
    <t>MR</t>
  </si>
  <si>
    <t>Observaciones</t>
  </si>
  <si>
    <t>Sistema Nacional de Certificación Turística</t>
  </si>
  <si>
    <t>PUNTOS OBTENIDOS</t>
  </si>
  <si>
    <t>TOTAL</t>
  </si>
  <si>
    <t>SUMATORIA</t>
  </si>
  <si>
    <t>NIVEL DE MADUREZ</t>
  </si>
  <si>
    <t>REQUISITOS</t>
  </si>
  <si>
    <t>CRITERIOS DE EVALUACIÓN</t>
  </si>
  <si>
    <t>SUBFACTORES</t>
  </si>
  <si>
    <t>SI</t>
  </si>
  <si>
    <t>NO</t>
  </si>
  <si>
    <t>RFC</t>
  </si>
  <si>
    <t>CUMPLIMIENTO DEL MARCO LEGAL Y NORMATIVO</t>
  </si>
  <si>
    <t>Cumplimiento</t>
  </si>
  <si>
    <t>REFERENTES / EQUIVALENCIAS</t>
  </si>
  <si>
    <t>REFERENTE / EQUIVALENCIA</t>
  </si>
  <si>
    <t>Referentes</t>
  </si>
  <si>
    <t>Instrucciones de Llenado</t>
  </si>
  <si>
    <t>Abreviaturas</t>
  </si>
  <si>
    <t xml:space="preserve">Sistema Nacional de Certificación Turística </t>
  </si>
  <si>
    <t>Factor</t>
  </si>
  <si>
    <t>F:</t>
  </si>
  <si>
    <t>SNCT:</t>
  </si>
  <si>
    <t>Grado de Cumplimiento / Evidencias</t>
  </si>
  <si>
    <t>TOTAL DE REFERENTES / EQUIVALENCIAS</t>
  </si>
  <si>
    <t>1,751 a 2,000</t>
  </si>
  <si>
    <t>DIAMANTE</t>
  </si>
  <si>
    <t>1,501 a 1,750</t>
  </si>
  <si>
    <t>PLATINO</t>
  </si>
  <si>
    <t>1,251 a 1,500</t>
  </si>
  <si>
    <t>ORO</t>
  </si>
  <si>
    <t>1,001 a 1,250</t>
  </si>
  <si>
    <t>PLATA</t>
  </si>
  <si>
    <t>BRONCE</t>
  </si>
  <si>
    <t>700 a 1,000</t>
  </si>
  <si>
    <r>
      <rPr>
        <sz val="9"/>
        <color theme="5" tint="-0.249977111117893"/>
        <rFont val="Soberana Sans Light"/>
        <family val="3"/>
      </rPr>
      <t xml:space="preserve">700 a 1,000 - BRONCE   -   </t>
    </r>
    <r>
      <rPr>
        <sz val="9"/>
        <color theme="0" tint="-0.34998626667073579"/>
        <rFont val="Soberana Sans Light"/>
        <family val="3"/>
      </rPr>
      <t xml:space="preserve">1,001 a 1,250 PLATA  </t>
    </r>
    <r>
      <rPr>
        <sz val="9"/>
        <color theme="7" tint="-0.249977111117893"/>
        <rFont val="Soberana Sans Light"/>
        <family val="3"/>
      </rPr>
      <t xml:space="preserve"> -   1,251 a 1,500 ORO   -   </t>
    </r>
    <r>
      <rPr>
        <sz val="9"/>
        <color theme="1" tint="0.499984740745262"/>
        <rFont val="Soberana Sans Light"/>
        <family val="3"/>
      </rPr>
      <t>1,501 a 1,750 PLATINO</t>
    </r>
    <r>
      <rPr>
        <sz val="9"/>
        <color theme="7" tint="-0.249977111117893"/>
        <rFont val="Soberana Sans Light"/>
        <family val="3"/>
      </rPr>
      <t xml:space="preserve">   -  </t>
    </r>
    <r>
      <rPr>
        <sz val="9"/>
        <color theme="4" tint="0.39997558519241921"/>
        <rFont val="Soberana Sans Light"/>
        <family val="3"/>
      </rPr>
      <t xml:space="preserve"> 1,751 a 2,000 DIAMANTE</t>
    </r>
  </si>
  <si>
    <t>Comentarios</t>
  </si>
  <si>
    <t>DUDAS, PREGUNTAS O COMENTARIOS</t>
  </si>
  <si>
    <t>Diagnostico</t>
  </si>
  <si>
    <t>Su diagnostico inicial indica que su establecimiento obtuvo</t>
  </si>
  <si>
    <t>PUNTOS</t>
  </si>
  <si>
    <t xml:space="preserve"> ALCANZO EL NIVEL DE MADUREZ</t>
  </si>
  <si>
    <t>RESPUESTA(S) A PREGUNTA(S)</t>
  </si>
  <si>
    <r>
      <t>NMX-CC-9001-IMNC-2008  (Equivalente nacional de ISO 9001:2008).</t>
    </r>
    <r>
      <rPr>
        <sz val="11"/>
        <color theme="1"/>
        <rFont val="Soberana Sans Light"/>
        <family val="3"/>
      </rPr>
      <t xml:space="preserve"> Sistemas de gestión de la calidad. Requisitos</t>
    </r>
  </si>
  <si>
    <r>
      <rPr>
        <b/>
        <sz val="11"/>
        <color theme="1"/>
        <rFont val="Soberana Sans Light"/>
        <family val="3"/>
      </rPr>
      <t xml:space="preserve">NMX-CC-9004-IMNC-2009 </t>
    </r>
    <r>
      <rPr>
        <sz val="11"/>
        <color theme="1"/>
        <rFont val="Soberana Sans Light"/>
        <family val="3"/>
      </rPr>
      <t>Gestión para el éxito sostenido para una organización – Enfoque de gestión de la calidad</t>
    </r>
  </si>
  <si>
    <r>
      <rPr>
        <b/>
        <sz val="11"/>
        <color theme="1"/>
        <rFont val="Soberana Sans Light"/>
        <family val="3"/>
      </rPr>
      <t xml:space="preserve">NMX-CC-10001-INMC-2012 ISO 10001:2007 </t>
    </r>
    <r>
      <rPr>
        <sz val="11"/>
        <color theme="1"/>
        <rFont val="Soberana Sans Light"/>
        <family val="3"/>
      </rPr>
      <t>Gestión de la calidad - Satisfacción del cliente - Directrices para los códigos de conducta de las organizaciones</t>
    </r>
  </si>
  <si>
    <r>
      <rPr>
        <b/>
        <sz val="11"/>
        <color theme="1"/>
        <rFont val="Soberana Sans Light"/>
        <family val="3"/>
      </rPr>
      <t xml:space="preserve">NMX-CC-10002-INMC-2005 ISO 10002:2004. COPANT/ISO 10002:2004
</t>
    </r>
    <r>
      <rPr>
        <sz val="11"/>
        <color theme="1"/>
        <rFont val="Soberana Sans Light"/>
        <family val="3"/>
      </rPr>
      <t>Gestión de la calidad. Satisfacción del cliente. Directrices para el tratamiento de las quejas en las organizaciones</t>
    </r>
  </si>
  <si>
    <r>
      <rPr>
        <b/>
        <sz val="11"/>
        <color theme="1"/>
        <rFont val="Soberana Sans Light"/>
        <family val="3"/>
      </rPr>
      <t>NMX-R-050-SCFI-2006. (Secretaría de Economía)</t>
    </r>
    <r>
      <rPr>
        <sz val="11"/>
        <color theme="1"/>
        <rFont val="Soberana Sans Light"/>
        <family val="3"/>
      </rPr>
      <t xml:space="preserve"> Accesibilidad de personas con discapacidad</t>
    </r>
  </si>
  <si>
    <r>
      <rPr>
        <b/>
        <sz val="11"/>
        <color theme="1"/>
        <rFont val="Soberana Sans Light"/>
        <family val="3"/>
      </rPr>
      <t xml:space="preserve">NMX-SAST-26000-IMNC-2011 </t>
    </r>
    <r>
      <rPr>
        <sz val="11"/>
        <color theme="1"/>
        <rFont val="Soberana Sans Light"/>
        <family val="3"/>
      </rPr>
      <t>Guía de Responsabilidad Social</t>
    </r>
  </si>
  <si>
    <r>
      <rPr>
        <b/>
        <sz val="11"/>
        <color theme="1"/>
        <rFont val="Soberana Sans Light"/>
        <family val="3"/>
      </rPr>
      <t xml:space="preserve">NMX-R-025-SCFI-2012 </t>
    </r>
    <r>
      <rPr>
        <sz val="11"/>
        <color theme="1"/>
        <rFont val="Soberana Sans Light"/>
        <family val="3"/>
      </rPr>
      <t>Para la Igualdad Laboral entre Mujeres y Hombres (Cancela a la NMX-R-025-SCFI-2009)</t>
    </r>
  </si>
  <si>
    <r>
      <rPr>
        <b/>
        <sz val="11"/>
        <color theme="1"/>
        <rFont val="Soberana Sans Light"/>
        <family val="3"/>
      </rPr>
      <t xml:space="preserve">PROY-NMX-TT-25639-1-IMNC-2009  </t>
    </r>
    <r>
      <rPr>
        <sz val="11"/>
        <color theme="1"/>
        <rFont val="Soberana Sans Light"/>
        <family val="3"/>
      </rPr>
      <t>Exposiciones, Espectáculos, Ferias y Convenciones-parte 1: vocabulario</t>
    </r>
  </si>
  <si>
    <r>
      <rPr>
        <b/>
        <sz val="11"/>
        <color theme="1"/>
        <rFont val="Soberana Sans Light"/>
        <family val="3"/>
      </rPr>
      <t xml:space="preserve">PROY-NMX-TT-25639-2-IMNC-2009  </t>
    </r>
    <r>
      <rPr>
        <sz val="11"/>
        <color theme="1"/>
        <rFont val="Soberana Sans Light"/>
        <family val="3"/>
      </rPr>
      <t>Exposiciones, Espectáculos, Ferias y Convenciones-parte 2: procedimientos de medición para propósitos estadísticos</t>
    </r>
  </si>
  <si>
    <r>
      <rPr>
        <b/>
        <sz val="11"/>
        <color theme="1"/>
        <rFont val="Soberana Sans Light"/>
        <family val="3"/>
      </rPr>
      <t>PROY-NMX-TT-18513-IMNC-2009</t>
    </r>
    <r>
      <rPr>
        <sz val="11"/>
        <color theme="1"/>
        <rFont val="Soberana Sans Light"/>
        <family val="3"/>
      </rPr>
      <t xml:space="preserve"> Servicios turísticos-hoteles y otros tipos de alojamientos turísticos-terminología</t>
    </r>
  </si>
  <si>
    <r>
      <t xml:space="preserve">Distintivo M
</t>
    </r>
    <r>
      <rPr>
        <sz val="11"/>
        <color theme="1"/>
        <rFont val="Soberana Sans Light"/>
        <family val="3"/>
      </rPr>
      <t>Programa de Calidad Moderniza. Sistema de gestión M. SECRETARÍA DE TURISMO</t>
    </r>
  </si>
  <si>
    <r>
      <rPr>
        <b/>
        <sz val="11"/>
        <color theme="1"/>
        <rFont val="Soberana Sans Light"/>
        <family val="3"/>
      </rPr>
      <t xml:space="preserve">Distintivo “Empresa Incluyente Ricardo Rincón Gallardo”
</t>
    </r>
    <r>
      <rPr>
        <sz val="11"/>
        <color theme="1"/>
        <rFont val="Soberana Sans Light"/>
        <family val="3"/>
      </rPr>
      <t>(SECRETARÍA DEL TRABAJO Y PREVISIÓN SOCIAL)</t>
    </r>
  </si>
  <si>
    <r>
      <t>Distintivo Empresa Familiarmente Responsable</t>
    </r>
    <r>
      <rPr>
        <sz val="11"/>
        <color theme="1"/>
        <rFont val="Soberana Sans Light"/>
        <family val="3"/>
      </rPr>
      <t xml:space="preserve"> (SECRETARÍA DEL TRABAJO Y PREVISIÓN SOCIAL)</t>
    </r>
  </si>
  <si>
    <r>
      <rPr>
        <b/>
        <sz val="11"/>
        <color theme="1"/>
        <rFont val="Soberana Sans Light"/>
        <family val="3"/>
      </rPr>
      <t xml:space="preserve">CMP </t>
    </r>
    <r>
      <rPr>
        <sz val="11"/>
        <color theme="1"/>
        <rFont val="Soberana Sans Light"/>
        <family val="3"/>
      </rPr>
      <t>Certified Meeting Professional</t>
    </r>
  </si>
  <si>
    <r>
      <rPr>
        <b/>
        <sz val="11"/>
        <color theme="1"/>
        <rFont val="Soberana Sans Light"/>
        <family val="3"/>
      </rPr>
      <t xml:space="preserve">CASE </t>
    </r>
    <r>
      <rPr>
        <sz val="11"/>
        <color theme="1"/>
        <rFont val="Soberana Sans Light"/>
        <family val="3"/>
      </rPr>
      <t>Certified Association Sales Executive</t>
    </r>
  </si>
  <si>
    <r>
      <rPr>
        <b/>
        <sz val="11"/>
        <color theme="1"/>
        <rFont val="Soberana Sans Light"/>
        <family val="3"/>
      </rPr>
      <t xml:space="preserve">CMM </t>
    </r>
    <r>
      <rPr>
        <sz val="11"/>
        <color theme="1"/>
        <rFont val="Soberana Sans Light"/>
        <family val="3"/>
      </rPr>
      <t>Certification in Meeting Management</t>
    </r>
  </si>
  <si>
    <r>
      <rPr>
        <b/>
        <sz val="11"/>
        <color theme="1"/>
        <rFont val="Soberana Sans Light"/>
        <family val="3"/>
      </rPr>
      <t xml:space="preserve">CEM </t>
    </r>
    <r>
      <rPr>
        <sz val="11"/>
        <color theme="1"/>
        <rFont val="Soberana Sans Light"/>
        <family val="3"/>
      </rPr>
      <t>Certified in Exhibition Management</t>
    </r>
  </si>
  <si>
    <r>
      <rPr>
        <b/>
        <sz val="11"/>
        <color theme="1"/>
        <rFont val="Soberana Sans Light"/>
        <family val="3"/>
      </rPr>
      <t xml:space="preserve">Distintivo “S” </t>
    </r>
    <r>
      <rPr>
        <sz val="11"/>
        <color theme="1"/>
        <rFont val="Soberana Sans Light"/>
        <family val="3"/>
      </rPr>
      <t>(SECTUR)</t>
    </r>
  </si>
  <si>
    <t>Normas Mexicanas (NMX) aplicables al subsector</t>
  </si>
  <si>
    <t>Certificaciones, Sellos, Distintivos y Reconocimientos aplicables al subsector</t>
  </si>
  <si>
    <t>Licencias, Permisos y Pagos</t>
  </si>
  <si>
    <t>Cumplimiento del destino</t>
  </si>
  <si>
    <t>Verificación a negocios</t>
  </si>
  <si>
    <t>El destino tiene todas las licencias necesarias</t>
  </si>
  <si>
    <t>El destino verifica que los negocios cumplan igualmente con sus  licencias</t>
  </si>
  <si>
    <t>Permisos</t>
  </si>
  <si>
    <t>El destino tiene todos los permisos necesarios</t>
  </si>
  <si>
    <t>El destino verifica que los negocios cumplan igualmente con sus permisos</t>
  </si>
  <si>
    <t>Pagos</t>
  </si>
  <si>
    <t>El destino tiene todos los pagos de servicios al corriente</t>
  </si>
  <si>
    <t>El destino verifica que los negocios cumplan igualmente con el pago de sus servicios</t>
  </si>
  <si>
    <t>Estrategia de Destino Sustentable en el destino turístico</t>
  </si>
  <si>
    <t>Estrategia multianual que considere los aspectos ambientales, sociales, económicos, culturales, de salud, calidad, seguridad y paisajísticos.</t>
  </si>
  <si>
    <t>Estrategia de turismo sustentable ampliamente concertada en el sector turístico que contemple el concepto y directrices de turismo sustentable.
Incluye aspectos ambientales, sociales, económicos, culturales, de salud, Calidad, seguridad y paisajísticos.</t>
  </si>
  <si>
    <t>Participan los tres niveles de gobierno, las cámaras y asociaciones representativas de los prestadores de servicios turísticos en el destino, la academia y las organizaciones civiles.</t>
  </si>
  <si>
    <t>Estructura organizativa para implementar, dar seguimiento y monitorear estrategias de turismo sostenible en el destino.</t>
  </si>
  <si>
    <t>Servicio Público de Agua Potable</t>
  </si>
  <si>
    <t>El destino tiene programas estructurados por las autoridades competentes para evaluar el control de calidad que llevan a cabo los organismos operadores de los sistemas de abastecimiento</t>
  </si>
  <si>
    <t>Los programas garantizan el suministro de agua potable a la población</t>
  </si>
  <si>
    <t>Hermeticidad</t>
  </si>
  <si>
    <t>Las condiciones de operación garantizan una vida útil suficiente de los sistemas de agua potable, toma domiciliaria y alcantarillado sanitario</t>
  </si>
  <si>
    <t>Los productos que integran los sistemas de agua potable, toma domiciliaria y alcantarillado sanitario garantizan la hermeticidad a largo plazo</t>
  </si>
  <si>
    <t>Alumbrado público</t>
  </si>
  <si>
    <t>Las instalaciones destinadas a la utilización de energía eléctrica ofrecen condiciones de seguridad para las personas y sus propiedades en lo referente a la protección contra:</t>
  </si>
  <si>
    <t>Descargas eléctricas</t>
  </si>
  <si>
    <t>Efectos térmicos</t>
  </si>
  <si>
    <t>Sobrecorrientes</t>
  </si>
  <si>
    <t>Corrientes de falla</t>
  </si>
  <si>
    <t>Sobretensiones</t>
  </si>
  <si>
    <t>Limpia de calles, parques y jardines</t>
  </si>
  <si>
    <t>Las acciones de limpia a cargo del Gobierno Municipal, incluyendo medidas preventivas sobre la materia, a efecto de lograr el aseo y saneamiento del municipio cumplen con las atribuciones que les corresponden</t>
  </si>
  <si>
    <t>Realiza la recolección y transporte de los residuos sólidos municipales a su destino final</t>
  </si>
  <si>
    <t>Obtiene el aprovechamiento de los residuos sólidos municipales</t>
  </si>
  <si>
    <t>Coadyuva a la preservación del ecosistema</t>
  </si>
  <si>
    <t>Obtiene la cooperación ciudadana para la limpieza de la ciudad</t>
  </si>
  <si>
    <t>Evita que los residuos y desechos orgánicos e inorgánicos originen focos de infección, peligro o molestias para la ciudad o propagación de enfermedades</t>
  </si>
  <si>
    <t>Seguridad pública y Tránsito</t>
  </si>
  <si>
    <t>Cumple con la normatividad de carácter obligatorio vigente</t>
  </si>
  <si>
    <t>Cuenta con políticas, programas y acciones que garantizan la seguridad pública.</t>
  </si>
  <si>
    <t>Coordina y supervisa la ejecución de dichas políticas, programas y acciones</t>
  </si>
  <si>
    <t>Informa sobre los resultados de las políticas, programas y acciones</t>
  </si>
  <si>
    <t>Protección Civil</t>
  </si>
  <si>
    <t>Cumple con la Ley General de Protección Civil</t>
  </si>
  <si>
    <t>El destino implementa medidas de prevención y autoprotección respecto a riesgos y peligros que representan los agentes perturbadores</t>
  </si>
  <si>
    <t>Promueve la participación social para crear comunidades capaces de resistir los efectos negativos de los desastres</t>
  </si>
  <si>
    <t>Gestión integral de residuos</t>
  </si>
  <si>
    <t>Minimización de la generación de residuos, separación adecuada, porcentaje significativo de reaprovechamiento, sitios de disposición final</t>
  </si>
  <si>
    <t>El destino tiene programas que minimizan la generación de residuos</t>
  </si>
  <si>
    <t>El destino promueve la separación adecuada de los residuos</t>
  </si>
  <si>
    <t>El destino tiene programas de reaprovechamiento de residuos</t>
  </si>
  <si>
    <t>Cumple con las especificaciones de selección de sitio, diseño, construcción, operación monitoreo, clausura y obras complementarias de un sitio de disposición final de residuos sólidos urbanos y de manejo especial</t>
  </si>
  <si>
    <t>Servicio médico de urgencias</t>
  </si>
  <si>
    <t>Cumplimiento de las normas y lineamientos sobre las características mínimas de infraestructura y equipamiento de hospitales y consultorios</t>
  </si>
  <si>
    <t>El destino es capaz de garantizar la prestación de servicios de atención médica inmediata</t>
  </si>
  <si>
    <t>El destino cuenta con establecimientos para la atención médica con las características y requerimientos de infraestructura física y equipamiento</t>
  </si>
  <si>
    <t>Transporte</t>
  </si>
  <si>
    <t>El servicio de transporte se encuentra en buenas condiciones según la normatividad vigente</t>
  </si>
  <si>
    <t>El transporte del destino cumple con las especificaciones físico-mecánicas para vehículos que prestan el servicio de Autotransporte Federal de Pasaje, Turismo, Carga y Transporte Privado</t>
  </si>
  <si>
    <t>El destino cumple con los criterios generales para el diseño y construcción de rampas de emergencia</t>
  </si>
  <si>
    <t>Energía eléctrica</t>
  </si>
  <si>
    <t>Uso eficiente de los recursos energéticos</t>
  </si>
  <si>
    <t>El destino cumple con los niveles de eficiencia energética de Densidad de Potencia Eléctrica para Alumbrado</t>
  </si>
  <si>
    <t>El destino cumple con los niveles de eficiencia energética de la Iluminancia Promedio para alumbrado en vialidades</t>
  </si>
  <si>
    <t>El destino usa y promueve el uso de focos ahorradores</t>
  </si>
  <si>
    <t>Servicios Públicos Complementarios</t>
  </si>
  <si>
    <t>Centros deportivos</t>
  </si>
  <si>
    <t>Existen centros deportivos en el destino</t>
  </si>
  <si>
    <t>Tiene centros deportivos cumpliendo con la normatividad de carácter obligatorio vigente</t>
  </si>
  <si>
    <t>Estacionamientos</t>
  </si>
  <si>
    <t>Existen estacionamientos en el destino</t>
  </si>
  <si>
    <t>Cuenta con estacionamientos cumpliendo con la normatividad vigente</t>
  </si>
  <si>
    <t>Otros Servicios</t>
  </si>
  <si>
    <t>Embellecimiento y conservación del destino</t>
  </si>
  <si>
    <t>El destino cuenta con programas de mejoramiento ambiental y paisajístico</t>
  </si>
  <si>
    <t>Implementa medidas orientadas al embellecimiento y conservación del destino.</t>
  </si>
  <si>
    <t>Tiene instrumentos de planeación urbana aplicados a una ordenación adecuada del destino</t>
  </si>
  <si>
    <t>Abastecimiento de combustible</t>
  </si>
  <si>
    <t>El destino cuenta con establecimientos de abastecimiento de combustible cumpliendo con la normatividad vigente</t>
  </si>
  <si>
    <t>Servicios de comunicación y conectividad</t>
  </si>
  <si>
    <t>El destino ofrece medios de comunicación y conectividad</t>
  </si>
  <si>
    <t>Servicios Financieros</t>
  </si>
  <si>
    <t>Cuenta con servicios financieros</t>
  </si>
  <si>
    <t>El destino cuenta con establecimientos de servicios financieros</t>
  </si>
  <si>
    <t>Derechos Humanos</t>
  </si>
  <si>
    <t>Respeto a los derechos humanos</t>
  </si>
  <si>
    <t>Difusión de políticas de derechos humanos</t>
  </si>
  <si>
    <t>El destino promueve la difusión de políticas de derechos humanos</t>
  </si>
  <si>
    <t>El destino cuenta con infraestructura administrativa incluyente</t>
  </si>
  <si>
    <t>El destino promueve la igualdad de oportunidades</t>
  </si>
  <si>
    <t>El destino promueve la erradicación del trabajo infantil</t>
  </si>
  <si>
    <t>No a la trata de personas</t>
  </si>
  <si>
    <t>Prevención y Sanción de la trata de personas</t>
  </si>
  <si>
    <t>Implementación del “Código de Conducta nacional para la Protección de las Niñas, Niños y Adolescentes en el Sector de los Viajes y el Turismo”</t>
  </si>
  <si>
    <t>Atención a grupos vulnerables</t>
  </si>
  <si>
    <t>Igualdad</t>
  </si>
  <si>
    <t>Promueve la igualdad de los trabajadores sin distinción de: raza, color, género, edad, religión, etnia o procedencia social, motivos económicos, discapacidad, embarazo, afiliación política u opiniones políticas, ser portador o padecer VIH/SIDA, entre otros.</t>
  </si>
  <si>
    <t>Promueve la igualdad de oportunidades</t>
  </si>
  <si>
    <t>Inclusión y accesibilidad de personas con discapacidad</t>
  </si>
  <si>
    <t>Inclusión laboral</t>
  </si>
  <si>
    <t>Tiene puestos disponibles para ser ocupados por personas con alguna discapacidad y cuenta con las instalaciones (condiciones físicas) para el desempeño de su trabajo.</t>
  </si>
  <si>
    <t>Inclusión social</t>
  </si>
  <si>
    <t>El destino cuenta con la infraestructura necesaria para personas con discapacidad</t>
  </si>
  <si>
    <t>Empleo de Calidad</t>
  </si>
  <si>
    <t>Promoción del Trabajo digno o decente</t>
  </si>
  <si>
    <t>El destino promueve el respeto de los derechos humanos laborales</t>
  </si>
  <si>
    <t>El destino impulsa acciones para la adopción de una cultura de trabajo digno o decente</t>
  </si>
  <si>
    <t>El destino verifica el respeto a la dignidad humana de los trabajadores</t>
  </si>
  <si>
    <t>El destino verifica que los empleos cuenten con acceso a la seguridad social</t>
  </si>
  <si>
    <t>El destino verifica que los empleos cuenten con capacitación continua</t>
  </si>
  <si>
    <t>El destino verifica las condiciones óptimas de seguridad e higiene de los trabajadores</t>
  </si>
  <si>
    <t>El destino verifica que los empleos respeten y promuevan el disfrute del tiempo libre</t>
  </si>
  <si>
    <t>El destino verifica que los empleos prevengan, atiendan y erradiquen la violencia contra las mujeres</t>
  </si>
  <si>
    <t>Respeto a los Derechos Humanos Laborales y de Seguridad Social</t>
  </si>
  <si>
    <t>Medio Ambiente</t>
  </si>
  <si>
    <t>Acciones de prevención de la contaminación</t>
  </si>
  <si>
    <t>No rebasa límites de contaminación de acuerdo a la normatividad y programas vigentes</t>
  </si>
  <si>
    <t>Agua</t>
  </si>
  <si>
    <t>Aire</t>
  </si>
  <si>
    <t>Protección del  Hábitat y biodiversidad</t>
  </si>
  <si>
    <t>Áreas Naturales Protegidas Federales, Estatales y Municipales</t>
  </si>
  <si>
    <t>El destino cuenta con Áreas Naturales Protegidas</t>
  </si>
  <si>
    <t>Protección de sitios RAMSAR y zonas prioritarias para la conservación.</t>
  </si>
  <si>
    <t>El destino cuenta con sitios RAMSAR</t>
  </si>
  <si>
    <t>El destino cuenta con zonas prioritarias para la conservación</t>
  </si>
  <si>
    <t>Áreas de Conservación</t>
  </si>
  <si>
    <t>El destino cuenta con áreas de conservación con vegetación forestal nativa</t>
  </si>
  <si>
    <t>Tasa de cambio de uso de suelo</t>
  </si>
  <si>
    <t>El destino cuenta con tasa de cambio de uso de suelo inferior a la media</t>
  </si>
  <si>
    <t>Protección de especies endémicas</t>
  </si>
  <si>
    <t>El destino cuenta con programas de protección de especies endémicas</t>
  </si>
  <si>
    <t>Ordenamiento Ecológico del Territorio</t>
  </si>
  <si>
    <t>Cuenta con un diseño de ordenamiento ecológico regional, local y en su caso, marino</t>
  </si>
  <si>
    <t>El destino tiene un diseño de ordenamiento ecológico regional</t>
  </si>
  <si>
    <t>El destino tiene un diseño de ordenamiento ecológico local</t>
  </si>
  <si>
    <t>El destino tiene un diseño de ordenamiento ecológico marino</t>
  </si>
  <si>
    <t>Manejo Integral del Agua</t>
  </si>
  <si>
    <t>Abastecimiento</t>
  </si>
  <si>
    <t>Cuenta con criterios ambientales de sustentabilidad para el abastecimiento de acuerdo a la disponibilidad del recurso</t>
  </si>
  <si>
    <t>Captación pluvial</t>
  </si>
  <si>
    <t>Cuenta con sistemas de captación de agua pluvial</t>
  </si>
  <si>
    <t>Planta Potabilizadora</t>
  </si>
  <si>
    <t>Cuenta con planta potabilizadora para el tratamiento de aguas residuales</t>
  </si>
  <si>
    <t>Disposición final</t>
  </si>
  <si>
    <t>Cumple con la normativa en cuanto a la disposición final del agua</t>
  </si>
  <si>
    <t>Reuso urbano</t>
  </si>
  <si>
    <t>Cumple con la normativa en cuanto a reuso urbano</t>
  </si>
  <si>
    <t>Tratamiento de lodos</t>
  </si>
  <si>
    <t>Cumple con la normativa en cuanto a tratamiento de lodos</t>
  </si>
  <si>
    <t>Programas de Educación ambiental</t>
  </si>
  <si>
    <t>Fomenta acciones de educación ambiental</t>
  </si>
  <si>
    <t>Cuenta con programa (s) de educación ambiental con participación de la sociedad civil</t>
  </si>
  <si>
    <t>Producción y consumo sustentable</t>
  </si>
  <si>
    <t>El destino promueve compras sustentables</t>
  </si>
  <si>
    <t>El destino procura compras verdes</t>
  </si>
  <si>
    <t>El destino procura productos con ecoetiquetas</t>
  </si>
  <si>
    <t>El destino considera el ciclo de vida en la producción de los productos adquiridos</t>
  </si>
  <si>
    <t>El destino procura productos con responsabilidad ambiental y social</t>
  </si>
  <si>
    <t>El destino promueve el comercio local y justo</t>
  </si>
  <si>
    <t>Consumo energético proveniente de fuentes renovables de energía</t>
  </si>
  <si>
    <t>Uso eficiente de energías renovables</t>
  </si>
  <si>
    <t>Cumple con las normas de eficiencia energética</t>
  </si>
  <si>
    <t>El destino promueve el aprovechamiento de fuentes de energía renovables y las tecnologías limpias</t>
  </si>
  <si>
    <t>Cumple con un porcentaje de consumo energético de fuentes renovables o cogeneración</t>
  </si>
  <si>
    <t>Infraestructura</t>
  </si>
  <si>
    <t>Profesionalización de los prestadores de servicios y de funcionarios públicos parte del grupo de interés</t>
  </si>
  <si>
    <t>Capacitación</t>
  </si>
  <si>
    <t>El destino propicia la profesionalización de la actividad turística</t>
  </si>
  <si>
    <t>Programas que fomenten la actualización, y mejoramiento del recurso humano en el sector turístico</t>
  </si>
  <si>
    <t>Comunicación y vialidad</t>
  </si>
  <si>
    <t>Cumplimiento de las normas y lineamientos nacionales</t>
  </si>
  <si>
    <t>El destino cuenta con vías de comunicación de fácil acceso cumpliendo la normativa</t>
  </si>
  <si>
    <t>El destino cuenta con vialidades cumpliendo la normativa</t>
  </si>
  <si>
    <t>Parques y áreas recreativas</t>
  </si>
  <si>
    <t>Cumplimiento de prácticas de seguridad</t>
  </si>
  <si>
    <t>El destino cuenta con parques cumpliendo la normativa</t>
  </si>
  <si>
    <t>El destino cuenta con áreas recreativas cumpliendo la normativa</t>
  </si>
  <si>
    <t>Mercados y Rastros</t>
  </si>
  <si>
    <t xml:space="preserve">Cumplimiento de las especificaciones sanitarias </t>
  </si>
  <si>
    <t>El destino cuenta con mercados que garantizan el cumplimiento de las especificaciones sanitarias</t>
  </si>
  <si>
    <t>El destino cuenta con rastros que garantizan el cumplimiento de las especificaciones sanitarias</t>
  </si>
  <si>
    <t>Atractivos y Servicios Turísticos de la Ciudad</t>
  </si>
  <si>
    <t>Zonas arqueológicas</t>
  </si>
  <si>
    <t>Guías de Turista</t>
  </si>
  <si>
    <t>Las zonas arqueológicas cuentan con guías de turistas capacitados</t>
  </si>
  <si>
    <t>Las zonas arqueológicas cumplen con los requisitos normativos</t>
  </si>
  <si>
    <t>Monumentos artísticos e históricos</t>
  </si>
  <si>
    <t>Los monumentos históricos cuentan con guías de turistas capacitados</t>
  </si>
  <si>
    <t>Los monumentos históricos cumplen con los requisitos normativos</t>
  </si>
  <si>
    <t>Patrimonio cultural</t>
  </si>
  <si>
    <t>Cumplimiento de las normas y lineamientos nacionales sobre el patrimonio cultural</t>
  </si>
  <si>
    <t>El destino promociona su patrimonio cultural</t>
  </si>
  <si>
    <t>Desarrollo Comunitario</t>
  </si>
  <si>
    <t>El destino capacita a la comunidad para conocer y apreciar su patrimonio cultural</t>
  </si>
  <si>
    <t>Oferta cultural</t>
  </si>
  <si>
    <t>Cumplimiento de las normas y lineamientos nacionales sobre el oferta cultural</t>
  </si>
  <si>
    <t>El destino promueve el conocimiento y aprovechamiento de la oferta cultural del destino</t>
  </si>
  <si>
    <t>El destino tiene políticas de promoción de la oferta cultural</t>
  </si>
  <si>
    <t>Programas de promoción turística</t>
  </si>
  <si>
    <t>Cumplimiento de las normas y lineamientos nacionales sobre el programa de promoción turística</t>
  </si>
  <si>
    <t>El destino promueve sus productos, servicios y atractivos turísticos de manera efectiva, coadyuvando su posicionamiento</t>
  </si>
  <si>
    <t>El destino consolida los recursos publicitarios y promocionales en beneficio de la industria turística en México</t>
  </si>
  <si>
    <t>El destino incentiva la utilización de esquemas publicitarios con un enfoque comercial que propicie la búsqueda de información adicional y el cierre de venta</t>
  </si>
  <si>
    <t>El destino desarrolla una estrategia de posicionamiento turístico congruente entre los mercados</t>
  </si>
  <si>
    <t>Patrimonio natural</t>
  </si>
  <si>
    <t>Cumplimiento de las normas y lineamientos nacionales sobre el patrimonio natural</t>
  </si>
  <si>
    <t>El destino conoce el patrimonio natural</t>
  </si>
  <si>
    <t>El destino promueve el patrimonio natural</t>
  </si>
  <si>
    <t>El destino tiene programas de conservación del patrimonio natural</t>
  </si>
  <si>
    <t>Playas</t>
  </si>
  <si>
    <t>Certificación de Playas</t>
  </si>
  <si>
    <t>El destino cuenta con más del 30% de las playas de su literal certificadas bajo la norma NMX-AA-120-SCFI-2006 o el programa Blue Flag</t>
  </si>
  <si>
    <t>El destino tiene programas de protección a especies de flora y fauna  en peligro de extinción</t>
  </si>
  <si>
    <t>El destino tiene programas de conservación de playas</t>
  </si>
  <si>
    <t>Centros de negocios</t>
  </si>
  <si>
    <t>El destino cuenta con centros de negocios</t>
  </si>
  <si>
    <t>El destino promueve la oferta de turismo de reuniones en ferias y eventos especializados</t>
  </si>
  <si>
    <t>Turismo de naturaleza</t>
  </si>
  <si>
    <t>Cumplimiento de las normas y lineamientos nacionales de seguridad en turismo de naturaleza</t>
  </si>
  <si>
    <t>El destino cuenta con turismo de naturaleza</t>
  </si>
  <si>
    <t>El destino fomenta, desarrolla, difunde y promueve el turismo de naturaleza en un marco de sustentabilidad y competitividad</t>
  </si>
  <si>
    <t>Turismo de Naturaleza Certificado</t>
  </si>
  <si>
    <t>Cuenta con más del 30% de empresas de turismo de naturaleza certificadas bajo las marcas “Ecoturismo Certificado”, “Moderniza Ecoturístico” y/o “Rainforest Alliance”</t>
  </si>
  <si>
    <t>nfraestructura Turística</t>
  </si>
  <si>
    <t>Módulos de información y atención al turista</t>
  </si>
  <si>
    <t>Cumplimiento de las normas y lineamientos nacionales de atención al turista</t>
  </si>
  <si>
    <t>Existencia de módulos de información y atención al turista en lugares estratégicos</t>
  </si>
  <si>
    <t>El destino tiene un mecanismo para recibir quejas y sugerencias</t>
  </si>
  <si>
    <t>Los módulos promocionan todos los sitios turísticos de la Entidad Federativa</t>
  </si>
  <si>
    <t>Programas de prevención para seguridad del turista</t>
  </si>
  <si>
    <t>La policía turística ofrece información de los destinos y atractivos turísticos estatales y regionales</t>
  </si>
  <si>
    <t>La policía turística ofrece auxilio en caso de accidentes</t>
  </si>
  <si>
    <t>La policía turística ofrece seguridad a los turistas</t>
  </si>
  <si>
    <t>Mercados de artesanías</t>
  </si>
  <si>
    <t>El destino cuenta con mercados de artesanías típicas de la región, cumpliendo con la normatividad vigente</t>
  </si>
  <si>
    <t>Apoyo a los artesanos</t>
  </si>
  <si>
    <t>El destino tiene programas de apoyo a la actividad artesanal, mejorando los ingresos de los artesanos mexicanos, capacitándolos en la elaboración y venta de sus artesanías</t>
  </si>
  <si>
    <t>Turibus</t>
  </si>
  <si>
    <t>El destino cuenta con transporte que ofrece recorridos turísticos</t>
  </si>
  <si>
    <t>Los recorridos turísticos que ofrecen promueven un interés más profundo</t>
  </si>
  <si>
    <t>Hospedaje</t>
  </si>
  <si>
    <t>El destino brinda infraestructura hotelera de calidad para distintos tipos de turistas</t>
  </si>
  <si>
    <t>El destino verifica que los prestadores de servicios turísticos de hospedaje cumplan los lineamientos de responsabilidad civil que derivan de la prestación de sus servicios</t>
  </si>
  <si>
    <t>Cuenta con empresas certificadas o en proceso de certificación o que tengan identificado su nivel de madurez según el SNCT</t>
  </si>
  <si>
    <t>El destino promueve la certificación del sector</t>
  </si>
  <si>
    <t xml:space="preserve">Restaurantes, bares y centros nocturnos </t>
  </si>
  <si>
    <t>El destino cuenta con restaurantes que cumplen con la normatividad vigente</t>
  </si>
  <si>
    <t>El destino cuenta con restaurantes que promueven la gastronomía típica regional</t>
  </si>
  <si>
    <t>El destino cuenta con bares que cumplen con la normatividad vigente</t>
  </si>
  <si>
    <t>El destino cuenta con centros nocturnos que cumplen con la normatividad vigente</t>
  </si>
  <si>
    <t>El destino verifica que restaurantes, bares y centros nocturnos alienten el turismo al destino</t>
  </si>
  <si>
    <t>Convenciones, Ferias y Exposiciones</t>
  </si>
  <si>
    <t>El destino cuenta con infraestructura para la realización de Convenciones, Ferias y Exposiciones, y cumplen la normatividad vigente</t>
  </si>
  <si>
    <t>El destino impulsa la oferta de Convenciones, Ferias y Exposiciones que satisfagan las necesidades del mercado</t>
  </si>
  <si>
    <t>El destino se promociona a través de Convenciones, Ferias y Exposiciones</t>
  </si>
  <si>
    <t>Prestadores de Servicios Turísticos Independientes</t>
  </si>
  <si>
    <t>Tiene un registro de los prestadores de servicios turísticos independientes</t>
  </si>
  <si>
    <t>El destino lleva un registro de los prestadores turísticos independientes capacitados para ofrecer sus servicios</t>
  </si>
  <si>
    <t>El destino verifica que los prestadores de servicios turísticos independientes cumplan con la normatividad, asegurando la protección del turista</t>
  </si>
  <si>
    <t>El destino promueve la capacitación y profesionalización de los prestadores de servicios turísticos independientes</t>
  </si>
  <si>
    <t>Cuenta con prestadores de servicios turísticos independientes certificados o en proceso de certificación o que tengan identificado su nivel de madurez según el SNCT</t>
  </si>
  <si>
    <t>Agencias de viajes</t>
  </si>
  <si>
    <t xml:space="preserve">El destino cuenta con agencias de viajes cumpliendo con la normativa </t>
  </si>
  <si>
    <t>El destino verifica que las agencias de viajes promueven éticamente el turismo regional</t>
  </si>
  <si>
    <t>El destino verifica que las agencias de viajes ofrecen servicios para distintos tipos de turistas</t>
  </si>
  <si>
    <t>Spas</t>
  </si>
  <si>
    <t>El destino cuenta con spas cumpliendo con la normativa</t>
  </si>
  <si>
    <t>El destino verifica que los spas brinden información al usuario sobre los lineamientos que deben observar las personas físicas o morales dedicadas a la prestación de este servicio</t>
  </si>
  <si>
    <t>El destino promueve la capacitación y profesionalización de quienes se dedican a la prestación de este servicio</t>
  </si>
  <si>
    <t>Club de golf</t>
  </si>
  <si>
    <t>El destino cuenta con clubes de golf cumpliendo con la normativa</t>
  </si>
  <si>
    <t>El club de golf dispone de un Sistema de Gestión Medioambiental</t>
  </si>
  <si>
    <t>La infraestructura del club de golf se rige por los estándares aceptados</t>
  </si>
  <si>
    <t>Marinas y embarcaciones turísticas</t>
  </si>
  <si>
    <t>El destino cuenta con marinas turísticas cumpliendo con la normatividad vigente</t>
  </si>
  <si>
    <t>El destino cuenta con embarcaciones turísticas cumpliendo con la normatividad vigente</t>
  </si>
  <si>
    <t>El destino verifica que las marinas cumplan con las especificaciones y criterios que deben observarse en materia ambiental en la selección del sitio, diseño, construcción y operación de marinas turísticas</t>
  </si>
  <si>
    <t>El destino verifica que las embarcaciones turísticas cumplen con las especificaciones de seguridad y cuentan con elementos y equipos de seguridad</t>
  </si>
  <si>
    <t>Transporte turístico y arrendadoras</t>
  </si>
  <si>
    <t>El destino cuenta con transporte turístico cumpliendo con la normatividad vigente</t>
  </si>
  <si>
    <t>El destino cuenta con arrendadoras cumpliendo con la normatividad vigente</t>
  </si>
  <si>
    <t>El destino verifica que el transporte turístico cumple con las condiciones físico-mecánicas de seguridad</t>
  </si>
  <si>
    <t>El destino verifica que las arrendadoras brindan información comercial, y los contratos de adhesión que expiden cuentan con información clara y suficiente para el usuario</t>
  </si>
  <si>
    <t>Prácticas comerciales</t>
  </si>
  <si>
    <t>Prácticas comerciales justas y responsables</t>
  </si>
  <si>
    <t>Promueve políticas de precios y condiciones de comercialización claras, y coinciden con el producto o servicio que se ofrece</t>
  </si>
  <si>
    <t>El destino ofrece precios competitivos</t>
  </si>
  <si>
    <t>El destino ofrece distintos servicios para distintos tipos de turistas</t>
  </si>
  <si>
    <t>Tiene establecidas políticas de prácticas comerciales justas y responsables</t>
  </si>
  <si>
    <t>El destino tiene programas de prevención y erradicación del trabajo infantil y protección de adolescentes</t>
  </si>
  <si>
    <t>El destino promueve prácticas comerciales justas y responsables</t>
  </si>
  <si>
    <t>El destino cumple los estándares de calidad que promueve</t>
  </si>
  <si>
    <t>Mercadotecnia y publicidad responsable y transparente</t>
  </si>
  <si>
    <t>Cuenta con un plan de mercadotecnia: ventas, precios, productos-servicios, distribución y promoción, con criterios éticos, y no genera falsas expectativas</t>
  </si>
  <si>
    <t>El destino cuenta con un plan de mercadotecnia</t>
  </si>
  <si>
    <t>El destino se promociona integral y competitivamente en los mercados nacional e internacional, a través del trabajo conjunto entre todos los actores de la actividad turística</t>
  </si>
  <si>
    <t>El destino es congruente con la oferta que promueve</t>
  </si>
  <si>
    <t>El destino cuenta con políticas y prácticas de promoción turística honesta, responsable y transparente</t>
  </si>
  <si>
    <t>Participación Activa de la Sociedad y la Comunidad</t>
  </si>
  <si>
    <t>Impulso al desarrollo social</t>
  </si>
  <si>
    <t>Cuenta con un políticas que fomentan el desarrollo social y sustentable en el destino</t>
  </si>
  <si>
    <t>El destino promueve el desarrollo social sustentable</t>
  </si>
  <si>
    <t>El destino ofrece programas de apoyo a comunidades marginadas y en situación de pobreza</t>
  </si>
  <si>
    <t>El destino ofrece programas para apoyar el desarrollo humano de las personas adultas mayores y mejorar sus niveles de bienestar y calidad de vida</t>
  </si>
  <si>
    <t>Acciones para el desarrollo comunitario</t>
  </si>
  <si>
    <t>Cuenta con políticas que fomentan el desarrollo sustentable de la comunidad</t>
  </si>
  <si>
    <t>El destino impulsa acciones que contribuyen al desarrollo comunitario</t>
  </si>
  <si>
    <t>El destino promueve la construcción de la Democracia</t>
  </si>
  <si>
    <t>El destino promueve la participación ciudadana</t>
  </si>
  <si>
    <t>Cambio climático</t>
  </si>
  <si>
    <t>Mitigación</t>
  </si>
  <si>
    <t>Política municipal en materia de mitigación del cambio climático</t>
  </si>
  <si>
    <t>El destino cuenta con política (s) de mitigación en materia de cambio climático</t>
  </si>
  <si>
    <t>El destino cuenta con política (s) de reducción de huella de carbono</t>
  </si>
  <si>
    <t>Adaptación</t>
  </si>
  <si>
    <t>Política municipal en materia de adaptación al cambio climático</t>
  </si>
  <si>
    <t>El destino cuenta con política (s) de adaptación en materia de cambio climático congruentes con la política nacional y estatal</t>
  </si>
  <si>
    <t>El destino cuenta con un atlas de riesgo</t>
  </si>
  <si>
    <t>El atlas de riesgo considera riesgos de vulnerabilidad actual y futuro</t>
  </si>
  <si>
    <t>Cuenta con un atlas de riesgo</t>
  </si>
  <si>
    <t>Utiliza criterios de adaptación al cambio climático</t>
  </si>
  <si>
    <t>El destino  utiliza criterios que reducen la vulnerabilidad de la sociedad</t>
  </si>
  <si>
    <t>El destino utiliza criterios para fortalecer la resiliencia de los ecosistemas terrestres y costeros</t>
  </si>
  <si>
    <t>El destino tiene mecanismos de atención inmediata en zonas impactadas por efecto del cambio climático como parte de los planes y acciones de protección civil</t>
  </si>
  <si>
    <t>Compensación</t>
  </si>
  <si>
    <t>Presenta bonos de carbono</t>
  </si>
  <si>
    <t>El destino se integra al mercado de bonos de carbono para reducir a cero los gases efecto invernadero</t>
  </si>
  <si>
    <t>Subsector Destinos</t>
  </si>
  <si>
    <t>Ley General de Cambio Climático</t>
  </si>
  <si>
    <t>NOM-010-TUR-2001; Acuerdo por el que se establece la Política Pública de Turismo para Todos; Reglamento del Servicio de Televisión y Audio Restringidos; IMDEC</t>
  </si>
  <si>
    <t>NOM-010-TUR-2001; Acuerdo por el que se establece la Política Pública de Turismo para Todos; Reglamento del Servicio de Televisión y Audio Restringidos; PROGRAMAS DE SEDESOL; IMDEC</t>
  </si>
  <si>
    <t>NOM-010-TUR-2001; ACUERDO POR EL QUE SE ESTABLECE LA POLÍTICA PÚBLICA DE TURISMO PARA TODOS; REGLAMENTO DEL SERVICIO DE TELEVISIÓN Y AUDIO RESTRINGIDOS; PLAN NACIONAL DE DESARROLLO 2013-2018</t>
  </si>
  <si>
    <t>NOM-010-TUR-2001; ACUERDO POR EL QUE SE ESTABLECE LA POLÍTICA PÚBLICA DE TURISMO PARA TODOS; ACUERDO POR EL QUE SE CREA LA COMISIÓN INTERSECRETARIAL PARA LA PREVENCIÓN Y ERRADICACIÓN DEL TRABAJO INFANTIL Y LA PROTECCIÓN DE ADOLESCENTES TRABAJADORES EN EDAD PERMITIDA EN MÉXICO; NMX-R-025-SCFI-2008; EARTHCHECK; PUEBLOS MÁGICOS; DISTINTIVO H (NMX-F-605-NORMEX-2004); DISTINTIVO M</t>
  </si>
  <si>
    <t>NOM-124-SCFI-1997; NOM-010-TUR-2001, NOM-068-SCT-2-2000; NOM-01-TUR-2002; NOM-174-SCFI-2007; NOM-001-STPS-1999; LEY GENERAL DE PROTECCIÓN CIVIL; NMX-AA-171-SCFI-2013; ACUERDO POR EL QUE SE ESTABLECE LA POLÍTICA PÚBLICA DE TURISMO PARA TODOS; NOM-003-ENER-2011; NOM-009-STPS-2011; NOM-022-STPS-2008; NOM-017-STPS-2008; NOM-018-STPS-2000; NOM-019-STPS-2011; NOM-021-STPS-1994; NOM-026-STPS-2008; NOM-030-STPS-2009; NMX-R-050-SCFI-2006; NMX-R-025-SCFI-2008; BLUE FLAG; GREEN KEY; DISTINTIVO M; PUNTO LIMPIO</t>
  </si>
  <si>
    <t>NOM-010-TUR-2001, NOM-01-TUR-2002; NOM-174-SCFI-2007; NOM-001-STPS-1999; LEY GENERAL DE PROTECCIÓN CIVIL; NMX-AA-162-SCFI-2012; NMX-AA-171-SCFI-2013; ACUERDO POR EL QUE SE ESTABLECE LA POLÍTICA PÚBLICA DE TURISMO PARA TODOS; NOM-003-ENER-2011; NOM-009-STPS-2011; NOM-022-STPS-2008; NOM-017-STPS-2008; NOM-018-STPS-2000; NOM-019-STPS-2011; NOM-021-STPS-1994; NOM-026-STPS-2008; NOM-030-STPS-2009; NMX-R-050-SCFI-2006; NMX-R-025-SCFI-2008; BLUE FLAG; GREEN KEY; DISTINTIVO M; PUNTO LIMPIO</t>
  </si>
  <si>
    <t>NOM-010-TUR-2001, NOM-01-TUR-2002; NMX-AA-162-SCFI-2012; NOM-174-SCFI-2007; NOM-001-STPS-1999; LEY GENERAL DE PROTECCIÓN CIVIL; NMX-AA-171-SCFI-2013; ACUERDO POR EL QUE SE ESTABLECE LA POLÍTICA PÚBLICA DE TURISMO PARA TODOS; NOM-003-ENER-2011; NOM-009-STPS-2011; NOM-022-STPS-2008; NOM-017-STPS-2008; NOM-018-STPS-2000; NOM-019-STPS-2011; NOM-021-STPS-1994; NOM-026-STPS-2008; NOM-030-STPS-2009; NMX-R-050-SCFI-2006; NMX-R-025-SCFI-2008; BLUE FLAG; GREEN KEY; DISTINTIVO M; PUNTO LIMPIO
Cuenta con empresas certificadas o en proceso de certificación o que tengan identificado su nivel de madurez según el SNCT</t>
  </si>
  <si>
    <t>NOM-010-TUR-2001, NOM-01-TUR-2002; NOM-174-SCFI-2007; NOM-001-STPS-1999; LEY GENERAL DE PROTECCIÓN CIVIL; NMX-AA-171-SCFI-2013; ACUERDO POR EL QUE SE ESTABLECE LA POLÍTICA PÚBLICA DE TURISMO PARA TODOS; NOM-003-ENER-2011; NOM-009-STPS-2011; NOM-022-STPS-2008; NOM-017-STPS-2008; NOM-018-STPS-2000; NOM-019-STPS-2011; NOM-021-STPS-1994; NOM-026-STPS-2008; NOM-030-STPS-2009; NMX-R-050-SCFI-2006; NMX-R-025-SCFI-2008; NOM-110-SCFI-2004; BLUE FLAG; GREEN KEY; DISTINTIVO M; PUNTO LIMPIO</t>
  </si>
  <si>
    <t>NOM-010-TUR-2001, NOM-01-TUR-2002; NOM-174-SCFI-2007; NOM-001-STPS-1999; LEY GENERAL DE PROTECCIÓN CIVIL; NMX-AA-171-SCFI-2013; ACUERDO POR EL QUE SE ESTABLECE LA POLÍTICA PÚBLICA DE TURISMO PARA TODOS; NOM-003-ENER-2011; NOM-009-STPS-2011; NOM-022-STPS-2008; NOM-017-STPS-2008; NOM-018-STPS-2000; NOM-019-STPS-2011; NOM-021-STPS-1994; NOM-026-STPS-2008; NOM-030-STPS-2009; NMX-R-050-SCFI-2006; NMX-R-025-SCFI-2008; BLUE FLAG; GREEN KEY; DISTINTIVO M; PUNTO LIMPIO</t>
  </si>
  <si>
    <t>El destino cuenta con un registro de prestadores turísticos independientes</t>
  </si>
  <si>
    <t>NOM-010-TUR-2001, NOM-01-TUR-2002; NOM-174-SCFI-2007; NOM-001-STPS-1999; LEY GENERAL DE PROTECCIÓN CIVIL; NMX-AA-171-SCFI-2013; NMX-AA-162-SCFI-2012; ACUERDO POR EL QUE SE ESTABLECE LA POLÍTICA PÚBLICA DE TURISMO PARA TODOS; NOM-003-ENER-2011; NOM-009-STPS-2011; NOM-022-STPS-2008; NOM-017-STPS-2008; NOM-018-STPS-2000; NOM-019-STPS-2011; NOM-021-STPS-1994; NOM-026-STPS-2008; NOM-030-STPS-2009; NMX-R-050-SCFI-2006; NMX-R-025-SCFI-2008; BLUE FLAGGREEN KEY; DISTINTIVO M; PUNTO LIMPIO</t>
  </si>
  <si>
    <t>NOM-010-TUR-2001, NOM-01-TUR-2002; NOM-174-SCFI-2007; NOM-001-STPS-1999; LEY GENERAL DE PROTECCIÓN CIVIL; NMX-AA-171-SCFI-2013; NMX-AA-162-SCFI-2012; ACUERDO POR EL QUE SE ESTABLECE LA POLÍTICA PÚBLICA DE TURISMO PARA TODOS; NOM-003-ENER-2011; NOM-009-STPS-2011; NOM-022-STPS-2008; NOM-017-STPS-2008; NOM-018-STPS-2000;  NOM-019-STPS-2011; NOM-021-STPS-1994; NOM-026-STPS-2008; NOM-030-STPS-2009; NMX-R-050-SCFI-2006; NMX-R-025-SCFI-2008; BLUE FLAG; GREEN KEY; DISTINTIVO M; PUNTO LIMPIO</t>
  </si>
  <si>
    <t>Criterios Globales de Turismo Sostenible</t>
  </si>
  <si>
    <t>Comprobantes</t>
  </si>
  <si>
    <t>NOM-179-SSA1-1998; NMX-AA-162-SCFI-2012; CERTIFICADO DE CALIDAD AMBIENTAL; EC 0141;  EC 0145</t>
  </si>
  <si>
    <t>NOM-001-CONAGUA-2011; NMX-AA-162-SCFI-2012; CERTIFICADO DE CALIDAD AMBIENTAL; ; EC 0141;     EC 0145</t>
  </si>
  <si>
    <t>NOM-001-CONAGUA-2011; NOM-026-STPS-2008, NOM-001-SEMARNAT-1996; NMX-AA-162-SCFI-2012; CERTIFICADO DE CALIDAD AMBIENTAL; ; EC 0141;   EC 0145</t>
  </si>
  <si>
    <t>NOM-001-SEDE-2012; NOM-007-ENER-2004; NOM-013-ENER-2013; NMX-AA-162-SCFI-2012; CERTIFICADO DE CALIDAD AMBIENTAL</t>
  </si>
  <si>
    <t>REGLAMENTO DE LIMPIA PÚBLICA; NOM-083-SEMARNAT-2003; NMX-AA-162-SCFI-2012; DISTINTIVO BLUE FLAG; CERTIFICADOS DE CALIDAD AMBIENTAL</t>
  </si>
  <si>
    <t xml:space="preserve">NOM-001-STPS-2008; NOM-002-STPS-2010; NOM-068-SCT-2-2012; NOM-034-SCT2-2011; NOM-037-SCT2-2012; NOM-036-SCT2-2009; LEY GENERAL DE PROTECCIÓN CIVIL; NOM-013-ENER-2013; REGLAMENTO DE LA LEY DE LA POLICÍA FEDERAL;  PUEBLOS MÁGICOS
NOM-001-STPS-2008; NOM-002-STPS-2010; NOM-034-SCT2-2011; NOM-037-SCT2-2012; NOM-036-SCT2-2009; NOM-003-SEGOB-2011; NOM-001-STPS-1999; LEY GENERAL DE PROTECCIÓN CIVIL; NMX-AA-162-SCFI-2012; NOM-013-ENER-2013; NOM-021-STPS-1994; NOM-026-STPS-2008; NOM-030-STPS-2009
</t>
  </si>
  <si>
    <t>NOM-083-SEMARNAT-2003; NMX-AA-162-SCFI-2012; NOM-026-STPS-2008;  DISTINTIVO BLUE FLAG; DISTINTIVO S; EARTH CHECK; GREEN KEY; CERTIFICADOS DE CALIDAD AMBIENTAL</t>
  </si>
  <si>
    <t>NOM-001-STPS-2008; NOM-002-STPS-2010; NOM-016-SSA3-2012; NOM-174-SCFI-2007; NOM-001-STPS-1999; LEY GENERAL DE PROTECCIÓN CIVIL; NOM-027-SSA3-2013; NOM-007-ENER-2004; NOM-004-STPS-1999; NOM-005-STPS-1998; NOM-006-STPS-2000; NOM-020-STPS-2011; NOM-022-STPS-2008; NOM-029-STPS-2011; NOM-025-STPS-2008; NOM-017-STPS-2008; NOM-016-SSA3-2012; NOM-018-STPS-2000; NOM-019-STPS-2011; NOM-021-STPS-1994; NOM-030-STPS-2009; NOM-001-SSA2-1993</t>
  </si>
  <si>
    <t>NOM-124-SCFI-1997; NOM-068-SCT-2-2012; NOM-036-SCT2-2009; NOM-030-STPS-2009;</t>
  </si>
  <si>
    <t>NOM-001-SEDE-2012; NOM-013-ENER-2013; NOM-007-ENER-2004; NMX-AA-162-SCFI-2012; DISTINTIVO S; CERTIFICACIÓN GREEN KEY;EC 0413; EC 0414; EC 0415; EC 0416</t>
  </si>
  <si>
    <t>NOM-002-STPS-2010; NOM-174-SCFI-2007; NOM-001-STPS-1999; LEY GENERAL DE PROTECCIÓN CIVIL; NOM-007-ENER-2004; NOM-004-STPS-1999; NOM-005-STPS-1998; NOM-006-STPS-2000; NOM-022-STPS-2008; NOM-029-STPS-2011; NOM-025-STPS-2008; NOM-017-STPS-2008; NOM-018-STPS-2000; NOM-019-STPS-2011; NOM-021-STPS-1994; NOM-030-STPS-2009;  NMX-R-050-SCFI-2006; PUNTO LIMPIO; NMX-AA-162-SCFI-2012; CERTIFICADO DE CALIDAD AMBIENTAL
NOM-002-STPS-2010; NOM-010-TUR-2001; NOM-174-SCFI-2007; LEY GENERAL DE PROTECCIÓN CIVIL; NOM-007-ENER-2004; NOM-004-STPS-1999; NOM-005-STPS-1998;  NOM-006-STPS-2000; NOM-022-STPS-2008; NOM-029-STPS-2011; NOM-025-STPS-2008; NOM-017-STPS-2008; NOM-018-STPS-2000; NOM-019-STPS-2011; NOM-021-STPS-1994; NOM-030-STPS-2009;  NMX-R-050-SCFI-2006</t>
  </si>
  <si>
    <t>NOM-003-CONAGUA-1996; NOM-001-SEMARNAT-1996; NMX-AA-157-SCFI-2012; NMX-AA-162-SCFI-2012; DISTINTIVO BLUE FLAG; PUEBLOS MÁGICOS; CERTIFICADOS DE CALIDAD AMBIENTAL</t>
  </si>
  <si>
    <t>NMX-AA-162-SCFI-2012; NOM-005-SCFI-2011; CERTIFICADO GREEN KEY; CERTIFICADOS DE CALIDAD AMBIENTAL</t>
  </si>
  <si>
    <t>Reglamento del SCT</t>
  </si>
  <si>
    <t>Existencia de bancos y/o cajeros automáticos</t>
  </si>
  <si>
    <t>ACUERDO POR EL QUE SE ESTABLECE LA POLÍTICA PÚBLICA DE TURISMO PARA TODOS; LEY GENERAL PARA LA INCLUSIÓN DE LAS PERSONAS CON DISCAPACIDAD; PROGRAMA NACIONAL PARA LA IGUALDAD DE OPORTUNIDADES Y NO DISCRIMINACIÓN 2013Ñ2018; ACUERDO POR EL QUE SE CREA LA COMISIÓN INTERSECRETARIAL PARA LA PREVENCIÓN Y ERRADICACIÓN DEL TRABAJO INFANTIL Y LA PROTECCIÓN DE ADOLESCENTES TRABAJADORES EN EDAD PERMITIDA EN MÉXICO; REGLAMENTO DEL SERVIDIO DE TELEVISIÓN Y AUDIO RESTRINGIDOS; ACCESIBILIDAD DE LAS PERSONAS CON DISCAPACIDAD A ESPACIOS CONSTRUIDOS DE SERVICIO AL PÚBLICO, NOM-001-SSA2-1993; NMX-R-025-SCFI-2000; NOM-005-SCFI-2011</t>
  </si>
  <si>
    <t>LEY PARA PREVENIR Y SANCIONAR LA TRATA DE PERSONAS; LEY GENERAL PARA PREVENIR, SANCIONAR Y ERRADICAR LOS DELITOS EN MATERIA DE TRATA DE PERSONAS Y PARA LA PROTECCIÓN Y ASISTENCIA A LAS VÍCTIMAS DE ESTOS DELITOS; LEY PARA LA PROTECCIÓN DE LOS DERECHOS DE NIÑAS, NIÑOS Y ADOLESCENTES</t>
  </si>
  <si>
    <t>ACUERDO POR EL QUE SE ESTABLECE LA POLÍTICA PÚBLICA DE TURISMO PARA TODOS; LEY GENERAL PARA LA INCLUSIÓN DE LAS PERSONAS CON DISCAPACIDAD; PROGRAMA NACIONAL PARA LA IGUALDAD DE OPORTUNIDADES Y NO DISCRIMINACIÓN 2013Ñ2018; ACUERDO POR EL QUE SE CREA LA COMISIÓN INTERSECRETARIAL PARA LA PREVENCIÓN Y ERRADICACIÓN DEL TRABAJO INFANTIL Y LA PROTECCIÓN DE ADOLESCENTES TRABAJADORES EN EDAD PERMITIDA EN MÉXICO; ACCESIBILIDAD DE LAS PERSONAS CON DISCAPACIDAD A ESPACIOS CONSTRUIDOS DE SERVICIO AL PÚBLICO, NOM-001-SSA2-1993; SOSTENIBLE; NOM-005-SCFI-2011</t>
  </si>
  <si>
    <t>ACUERDO POR EL QUE SE ESTABLECE LA POLÍTICA PÚBLICA DE TURISMO PARA TODOS; LEY GENERAL PARA LA INCLUSIÓN DE LAS PERSONAS CON DISCAPACIDAD; REGLAMENTO DEL SERVICIO DE TELEVISIÓN Y AUDIO RESTRINGIDOS; ACCESIBILIDAD DE LAS PERSONAS CON DISCAPACIDAD A ESPACIOS CONSTRUIDOS DE SERVICIO AL PÚBLICO; ESTABLECE LOS REQUISITOS ARQUITECTÓNICOS PARA FACILITAR EL ACCESO, TRÁNSITO Y PERMANENCIA DE LOS DISCAPACITADOS A LOS ESTABLECIMIENTOS DE ATENCIÓN MÉDICA DEL SISTEMA NACIONAL DE SALUD; EMPRESA INCLUYENTE "GILBERTO RINCÓN GALLARDO"</t>
  </si>
  <si>
    <t>Criterios STPS para promover el Trabajo Digno o Decente</t>
  </si>
  <si>
    <t>NOM-003-CONAGUA-1996; NOM-083-SEMARNAT-2003; NOM-020-SSA1-1993; NOM-081-SEMARNAT-1994; NOM-016-SEMARNAT-2013; NOM-162-SEMARNAT-2012; NOM-131-SEMARNAT-2010; NOM-059-SEMARNAT-2010; NOM-029-SEMARNAT-2003; NOM-001-SEMARNAT-1996; NMX-AA-157-SCFI-2012; NMX-AA-162-SCFI-2012; ACUERDO POR EL QUE SE EXPIDE LA ESTRATEGIA NACIONAL DE CAMBIO CLIMÁTICO; REGLAMENTO DE LA LEY GENERAL DEL EQUILIBRIO ECOLÓGICO Y LA PROTECCIÓN AL AMBIENTE EN MATERIA DE ORDENAMIENTO ECOLÓGICO; BLUE FLAG; EARTH CHECK; GREEN KEY; CERTIFICADOS DE CALIDAD AMBIENTAL</t>
  </si>
  <si>
    <t>NOM-127-SSA1-1994; NOM-003-CONAGUA-1996; NOM-001-SEMARNAT-1996; NMX-AA-162-SCFI-2012; GREEN KEY; CERTIFICADOS DE CALIDAD AMBIENTAL ; EC 0145; EC 0209; EC 0141; EC 0209; EC 0210; EC 0214; EC 0216</t>
  </si>
  <si>
    <t>NOM-09-TUR-2002; NMX-R-025-SCFI-2008; NMX-AA-162-SCFI-2012; BLUE FLAG; GREEN KEY; PUEBLOS MÁGICOS</t>
  </si>
  <si>
    <t>DECRETO SENER; NMX-AA-162-SCFI-2012; REGLAMENTO SENER; DECRETO SENER; LEY PARA EL APROVECHAMIENTO DE LAS ENERGÍAS RENOVABLES; CERTIFICADOS DE CALIDAD AMBIENTAL</t>
  </si>
  <si>
    <t>NOM-001-ENER-2000; NOM-003-ENER-2011; NOM-004-ENER-2008; NOM-007-ENER-2004; NOM-008-ENER-2001; NOM-009-ENER-1995; NOM-010-ENER-2004; NOM-011-ENER-2006; NOM-013-ENER-2013; NOTA Aclaratoria a la Norma Oficial Mexicana NOM-013-ENER-2013; NOM-014-ENER-2004; NOM-015-ENER-2012; NOM-016-ENER-2010; NOM-017-ENER/SCFI-2012; NOM-018-ENER-2011; NOM-021-ENER/SCFI-2008; NOM-022-ENER/SCFI-2008; NOM-023-ENER-2010; NOM-024-ENER-2012; NOM-028-ENER-2010; RESOLUCIÓN por la que se modifica el numeral 5.1 de la Norma Oficial Mexicana NOM-028-ENER-2010; NOM-030-ENER-2012; NOM-031-ENER-2012; NOM-032-ENER-2013; NOM-</t>
  </si>
  <si>
    <t>NOM-174-SCFI-2007; NOM-09-TUR-2002; NMX-R-025-SCFI-2008; NMX-AA-162-SCFI-2012; BLUE FLAG; GREEN KEY; PUEBLOS MÁGICOS; CERTIFICADOS DE CALIDAD AMBIENTAL</t>
  </si>
  <si>
    <t>NOM-124-SCFI-1997;  NOM-068-SCT-2-2012; NOM-036-SCT2-2009</t>
  </si>
  <si>
    <t>LEY GENERAL DE PROTECCIÓN CIVIL; NMX-AA-157-SCFI-2012; NMX-AA-162-SCFI-2012; NOM-022-STPS-2008; NOM-029-STPS-2011; NOM-025-STPS-2008; NOM-019-STPS-2011; NOM-021-STPS-1994; NOM-030-STPS-2009; NMX-R-050-SCFI-2006; BLUE FLAG; PUNTO LIMPIO; GREEN KEY; CERTIFICADO DE CALIDAD AMBIENTAL</t>
  </si>
  <si>
    <t xml:space="preserve">NOM-194-SSA1-2004; NOM-009-ZOO-1994; LEY GENERAL DE PROTECCIÓN CIVIL; NOM-004-STPS-1999; NOM-005-STPS-1998; NOM-006-STPS-2000; NOM-020-STPS-2011; NOM-022-STPS-2008; NOM-029-STPS-2011; NOM-025-STPS-2008; NOM-017-STPS-2008;NOM-018-STPS-2000; NOM-019-STPS-2011; NOM-021-STPS-1994; NOM-026-STPS-2008; NOM-030-STPS-2009; NMX-R-050-SCFI-2006; NMX-AA-162-SCFI-2012; CERTIFICADO DE CALIDAD AMBIENTAL 
NOM-194-SSA1-2004; NOM-009-ZOO-1994; LEY GENERAL DE PROTECCIÓN CIVIL; NOM-004-STPS-1999; NOM-005-STPS-1998; NOM-006-STPS-2000; NOM-020-STPS-2011; NOM-022-STPS-2008; NOM-029-STPS-2011; NOM-025-STPS-2008; NOM-017-STPS-2008;NOM-018-STPS-2000; NOM-019-STPS-2011; NOM-021-STPS-1994; NOM-026-STPS-2008; NOM-030-STPS-2009; NMX-R-050-SCFI-2006; NMX-AA-162-SCFI-2012; CERTIFICADO DE CALIDAD AMBIENTAL 
</t>
  </si>
  <si>
    <t>NOM-01-TUR-2002; NOM-010-TUR-2001; LEY GENERAL DE PROTECCIÓN CIVIL; NOM-09-TUR-2002; NOM-08-TUR-2002; ACUERDO POR EL QUE SE ESTABLECE LA POLÍTICA PÚBLICA DE TURISMO PARA TODOS; NOM-021-STPS-1994; GREEN KEY; CERTIFICADO DE CALIDAD AMBIENTAL</t>
  </si>
  <si>
    <t>NOM-001-STPS-2008; NOM-08-TUR-2002; NOM-01-TUR-2002; NOM-010-TUR-2001; LEY GENERAL DE PROTECCIÓN CIVIL; NOM-09-TUR-2002; ACUERDO POR EL QUE SE ESTABLECE LA POLÍTICA PÚBLICA DE TURISMO PARA TODOS; NOM-007-ENER-2004; NOM-021-STPS-1994; NMX-AA-162-SCFI-2012; GREEN KEY; PUEBLOS MÁGICOS; CERTIFICADOS DE CALIDAD AMBIENTAL</t>
  </si>
  <si>
    <t>NOM-08-TUR-2002; NOM-01-TUR-2002; NOM-010-TUR-2001; NMX-AA-157-SCFI-2012; NOM-09-TUR-2002; ACUERDO POR EL QUE SE ESTABLECE LA POLÍTICA PÚBLICA DE TURISMO PARA TODOS; GREEN KEY; PUEBLOS MÁGICOS; MARCO NORMATIVO Y LEGAL PARA LA SALVAGUARDA DEL PATRIMONIO CULTURAL DE MÉXICO Y EL MUNDO; CERTIFICADOS DE CALIDAD AMBIENTAL</t>
  </si>
  <si>
    <t xml:space="preserve">NOM-08-TUR-2002; NOM-01-TUR-2002; NOM-010-TUR-2001; ACUERDO POR EL QUE SE ESTABLECE LA POLÍTICA PÚBLICA DE TURISMO PARA TODOS; REGLAMENTO DEL SERVICIO DE TELEVISIÓN Y AUDIO RESTRINGIDOS; PUEBLOS MÁGICOS;  MARCO NORMATIVO Y LEGAL PARA LA SALVAGUARDA DEL PATRIMONIO CULTURAL DE MÉXICO Y EL MUNDO
NOM-08-TUR-2002; NOM-01-TUR-2002; NOM-010-TUR-2001; ACUERDO POR EL QUE SE ESTABLECE LA POLÍTICA PÚBLICA DE TURISMO PARA TODOS; REGLAMENTO DEL SERVICIO DE TELEVISIÓN Y AUDIO RESTRINGIDOS; PUEBLOS MÁGICOS, LINEAMIENTOS PARA LA PROMOCIÓN EN LOS PROGRAMAS COOPERATIVOS (CPTM);  MARCO NORMATIVO Y LEGAL PARA LA SALVAGUARDA DEL PATRIMONIO CULTURAL DE MÉXICO Y EL MUNDO
</t>
  </si>
  <si>
    <t>NOM-08-TUR-2002; NOM-01-TUR-2002; NMX-AA-162-SCFI-2012; LEY GENERAL DE PROTECCIÓN CIVIL;
ACUERDO POR EL QUE SE ESTABLECE LA POLÍTICA PÚBLICA DE TURISMO PARA TODOS;  MARCO NORMATIVO Y LEGAL PARA LA SALVAGUARDA DEL PATRIMONIO CULTURAL DE MÉXICO Y EL MUNDO; CERTIFICADOS DE CALIDAD AMBIENTAL</t>
  </si>
  <si>
    <t>Blue Flag; NMX-AA-120-SCFI-2006; CERTIFICADOS DE CALIDAD AMBIENTAL</t>
  </si>
  <si>
    <t>NOM-131-SEMARNAT-2010; NOM-059-SEMARNAT-2010; NOM-010-TUR-2001; NOM-001-SEMARNAT-1996; LEY GENERAL DE PROTECCIÓN CIVIL; NMX-AA-162-SCFI-2012; NMX-AA-120-SCFI-2006; NOM-05-TUR-2003; BLUE FLAG; PLAYA LIMPIA; GREEN KEY; CERTIFICADOS DE CALIDAD AMBIENTAL</t>
  </si>
  <si>
    <t xml:space="preserve">NOM-001-STPS-2008; NOM-002-STPS-2010; NOM-010-TUR-2001; NOM-01-TUR-2002; NOM-174-SCFI-2007 NOM-011-TUR-2001; NOM-010-TUR-2001; NMX-AA-162-SCFI-2012; LEY GENERAL DE PROTECCIÓN CIVIL; NMX-AA-157-SCFI-2012; NOM-007-ENER-2004; GREEN KEY
NOM-010-TUR-2001; NOM-01-TUR-2002; NOM-131-SEMARNAT-2010; NOM-011-TUR-2001; NMX-AA-133-SCFI-2013; NOM-05-TUR-2003; NOM-09-TUR-2002; NMX-AA-162-SCFI-2012; ACUERDO POR EL QUE SE ESTABLECE LA POLÍTICA PÚBLICA DE TURISMO PARA TODOS; NOM-009-STPS-2011; NOM-030-STPS-2009; BLUE FLAG; GREEN KEY; CERTIFICADOS DE CALIDAD AMBIENTAL
</t>
  </si>
  <si>
    <t>NMX-AA-133-SCFI-2013; DISTINTIVO MODERNIZA ECOTURÍSTICO; CERTIFICADO RAINFOREST ALLINACE; CERTIFICADOS DE CALIDAD AMBIENTAL</t>
  </si>
  <si>
    <t>Existencia de módulos de información</t>
  </si>
  <si>
    <t>NOM-010-TUR-2001; NOM-08-TUR-2002; NOM-01-TUR-2002; NOM-09-TUR-2002; BLUE FLAG; PUEBLOS MÁGICOS</t>
  </si>
  <si>
    <t>Existencia de programas de prevención para seguridad del turista, Ángeles Verdes</t>
  </si>
  <si>
    <t>NOM-002-STPS-2010; LEY GENERAL DE PROTECCIÓN CIVIL; ACUERDO POR EL QUE SE ESTABLECE LA POLÍTICA PÚBLICA DE TURISMO PARA TODOS; NOM-004-STPS-1999; NOM-022-STPS-2008; NOM-019-STPS-2011; NMX-R-050-SCFI-2006; FONDO NACIONAL PARA EL FOMENTO DE LAS ARTESANÍAS</t>
  </si>
  <si>
    <t>NOM-068-SCT-2-2012; NOM-010-TUR-2001; NOM-08-TUR-2002; NOM-01-TUR-2002; NOM-174-SCFI-2007; LEY GENERAL DE PROTECCIÓN CIVIL; NOM-09-TUR-2002; NMX-AA-162-SCFI-2012; ACUERDO POR EL QUE SE ESTABLECE LA POLÍTICA PÚBLICA DE TURISMO PARA TODOS; NOM-021-STPS-1994; NMX-R-050-SCFI-2006DISTINTIVO M</t>
  </si>
  <si>
    <t xml:space="preserve">NOM-010-TUR-2001, NOM-01-TUR-2002; NOM-174-SCFI-2007; NOM-001-STPS-1999; LEY GENERAL DE PROTECCIÓN CIVIL; NMX-AA-171-SCFI-2013; ACUERDO POR EL QUE SE ESTABLECE LA POLÍTICA PÚBLICA DE TURISMO PARA TODOS; NOM-003-ENER-2011; NOM-009-STPS-2011; NOM-022-STPS-2008; NOM-017-STPS-2008; NOM-018-STPS-2000; NOM-019-STPS-2011; NOM-021-STPS-1994; NOM-026-STPS-2008; NOM-030-STPS-2009;NOM-07-TUR-2002; NMX-R-050-SCFI-2006; NMX-AA-162-SCFI-2012; NMX-R-025-SCFI-2008; BLUE FLAG; GREEN KEY; DISTINTIVO M; PUNTO LIMPIO
Cuenta con empresas certificadas o en proceso de certificación o que tengan identificado su nivel de madurez según el SNCT
</t>
  </si>
  <si>
    <t>Marco Legal y Normativo</t>
  </si>
  <si>
    <t>DECRETO SENER</t>
  </si>
  <si>
    <t>Decreto por el que se aprueba el Programa Nacional para el Aprovechamiento Sustentable de la Energía 2014-2018</t>
  </si>
  <si>
    <t>REGLAMENTO SENER</t>
  </si>
  <si>
    <t>Reglamento de la Ley para el Aprovechamiento Sustentable de la Energía</t>
  </si>
  <si>
    <t>Decreto por el que se aprueba el Programa Especial para el Aprovechamiento de Energías Renovables 2009-2012</t>
  </si>
  <si>
    <t>ACUERDO SEMARNAT</t>
  </si>
  <si>
    <t>Acuerdo por el que se expide la Estrategia Nacional de Cambio Climático</t>
  </si>
  <si>
    <t>REGLAMENTO SEMARNAT</t>
  </si>
  <si>
    <t>Reglamento de la Ley General del Equilibrio Ecológico y la Protección al Ambiente en Materia de Ordenamiento Ecológico</t>
  </si>
  <si>
    <t>ACUERDO SECTUR</t>
  </si>
  <si>
    <t>Acuerdo por el que se establece la Política Pública de Turismo para Todos</t>
  </si>
  <si>
    <t>LEY</t>
  </si>
  <si>
    <t>Ley General Para la Inclusión de las Personas con Discapacidad</t>
  </si>
  <si>
    <t xml:space="preserve">LEY </t>
  </si>
  <si>
    <t>Ley para prevenir y sancionar la trata de personas</t>
  </si>
  <si>
    <t>PROGRAMA SHCP</t>
  </si>
  <si>
    <t>Programa Nacional para la Igualdad de Oportunidades y no Discriminación contra las Mueres 2013-2018</t>
  </si>
  <si>
    <t>ACUERDO STPS</t>
  </si>
  <si>
    <t>Acuerdo por el que se crea la Comisión Intersecretarial para la Prevención y Erradicación del Trabajo Infantil y la Protección de Adolescentes Trabajadores en Edad Permitida en México</t>
  </si>
  <si>
    <t>ACUERDO COFEMER</t>
  </si>
  <si>
    <t>Acuerdo que establece el calendario y los lineamientos para la presentación de los Programas de Mejora Regulatoria 2011-2012, así como de los reportes periódicos de avances de las dependencias y organismos descentralizados de la Administración Pública Federal</t>
  </si>
  <si>
    <t>REGLAMENTO SCT</t>
  </si>
  <si>
    <t>Reglamento del Servicio de Televisión y Audio Restringidos</t>
  </si>
  <si>
    <t>LAERFTE</t>
  </si>
  <si>
    <t>Ley para el Aprovechamiento de las Energías Renovables y el Financiamiento de la Transición Energética</t>
  </si>
  <si>
    <t>SECRETARÍA DE GOBERNACIÓN</t>
  </si>
  <si>
    <t>Ley General de Protección Civil</t>
  </si>
  <si>
    <t>REGLAMENTO DE LIMPIA PÚBLICA</t>
  </si>
  <si>
    <t>CRITERIOS STPS</t>
  </si>
  <si>
    <t>Criterios para promover el trabajo digno o decente</t>
  </si>
  <si>
    <t>CRITERIOS GLOBALES DE TURISMO SOSTENIBLE</t>
  </si>
  <si>
    <t>Criterios globales de Turismo sostenible para destinos</t>
  </si>
  <si>
    <t>SECTUR</t>
  </si>
  <si>
    <t>PROGRAMA SECTORIAL DE TURISMO 2013-2018</t>
  </si>
  <si>
    <t>LEY GENERAL PARA PREVENIR, SANCIONAR Y ERRADICAR LOS DELITOS EN MATERIA DE TRATA DE PERSONAS Y PARA LA PROTECCIÓN Y ASISTENCIA A LAS VÍCTIMAS DE ESTOS DELITOS</t>
  </si>
  <si>
    <t>LEY PARA LA PROTECCIÓN DE LOS DERECHOS DE NIÑAS, NIÑOS Y ADOLESCENTES</t>
  </si>
  <si>
    <t>LEY GENERAL DEL CAMBIO CLIMÁTICO</t>
  </si>
  <si>
    <t>NOM-001-STPS-2008</t>
  </si>
  <si>
    <t>Edificios, locales, instalaciones y áreas en los centros de trabajo-Condiciones de seguridad</t>
  </si>
  <si>
    <t>NOM-002-STPS-2010</t>
  </si>
  <si>
    <t>Condiciones de seguridad-Prevención y protección contra incendios en los centros de trabajo</t>
  </si>
  <si>
    <t>NOM-124-SCFI-1997</t>
  </si>
  <si>
    <t>Contratación del servicio de arrendamiento de vehículos</t>
  </si>
  <si>
    <t>NOM-068-SCT-2-2012</t>
  </si>
  <si>
    <t>Transporte terrestre-Servicio de autotransporte federal de pasaje, turismo, carga y transporte privado-Condiciones físico-mecánica y de seguridad para la operación en  caminos y puentes de jurisdicción federal</t>
  </si>
  <si>
    <t>NOM-010-TUR-2001</t>
  </si>
  <si>
    <t>Requisitos que deben contener los contratos que celebren los prestadores de servicios turísticos con los usuarios-Turistas</t>
  </si>
  <si>
    <t>NOM-08-TUR-2002</t>
  </si>
  <si>
    <t>Elementos a que deben sujetarse los guías generales y especializados en temas o localidades específicas de carácter cultural</t>
  </si>
  <si>
    <t>NOM-127-SSA1-1994</t>
  </si>
  <si>
    <t>Salud ambiental, agua para uso y consumo humano.  Límites permisibles de calidad y tratamientos a que debe someterse el agua para su potabilización.</t>
  </si>
  <si>
    <t>NOM-179-SSA1-1998</t>
  </si>
  <si>
    <t>Vigilancia y Evaluación del control de calidad del agua para uso y consumo humano, distribuida por sistemas de abastecimiento público</t>
  </si>
  <si>
    <t>NOM-201-SSA1-2002</t>
  </si>
  <si>
    <t>Productos y servicios.  Agua y hielo para consumo humano, envasados y a granel.  Especificaciones sanitarias</t>
  </si>
  <si>
    <t>NOM-001-CONAGUA-2011</t>
  </si>
  <si>
    <t>Sistemas de agua potable, toma domiciliaria y alcantarillado sanitario-Hermeticidad-Especificaciones y métodos de prueba</t>
  </si>
  <si>
    <t>NOM-083-SEMARNAT-2003</t>
  </si>
  <si>
    <t>Especificaciones de protección ambiental para la selección del sitio, diseño, construcción, operación, monitoreo, clausura y obras complementarias de un sitio de disposición final de residuos sólidos urbanos y de manejo especial.</t>
  </si>
  <si>
    <t>NOM-020-SSA1-1993</t>
  </si>
  <si>
    <t>Criterio para evaluar la calidad del aire ambiente, con respecto al ozono (O3). Valor normado para la concentración de ozono (O3). En el aire ambiente, como medida de protección a la salud de la población</t>
  </si>
  <si>
    <t>NOM-081-SEMARNAT-1994</t>
  </si>
  <si>
    <t>Límites máximos permisibles de emisión de ruido de las fuentes fijas y su método de medición</t>
  </si>
  <si>
    <t>NOM-034-SCT2-2011</t>
  </si>
  <si>
    <t>Señalamientos horizontal y vertical de carreteras y vialidades urbanas</t>
  </si>
  <si>
    <t>NOM-037-SCT2-2012</t>
  </si>
  <si>
    <t>Barreras de protección en carreteras y vialidades urbanas</t>
  </si>
  <si>
    <t>NOM-036-SCT2-2009</t>
  </si>
  <si>
    <t>Establece los criterios generales que han de considerarse para el diseño y construcción de las rampas de emergencia para frenado (RE) en carreteras.</t>
  </si>
  <si>
    <t>NOM-01-TUR-2002</t>
  </si>
  <si>
    <t>Formatos foliados y de porte pagado para la presentación de sugerencias y quejas de servicios turísticos relativos a viajes, de alimentos y bebidas y empresas de sistemas de intercambio de servicios turísticos.</t>
  </si>
  <si>
    <t>NOM-001-SEDE-2012</t>
  </si>
  <si>
    <t>Utilización Instalaciones Eléctricas</t>
  </si>
  <si>
    <t>NOM-016-SSA3-2012</t>
  </si>
  <si>
    <t>Características mínimas de infraestructura y equipamiento de hospitales y consultorios de atención médica especializada.</t>
  </si>
  <si>
    <t>NOM-174-SCFI-2007</t>
  </si>
  <si>
    <t xml:space="preserve">Prácticas comerciales-Elementos de información para la prestación de servicios en general. </t>
  </si>
  <si>
    <t>NOM-016-SEMARNAT-2013</t>
  </si>
  <si>
    <t>Que regula fitosanitariamente la importación de madera aserrada nueva</t>
  </si>
  <si>
    <t>NOM-162-SEMARNAT-2012</t>
  </si>
  <si>
    <t>Que establece las especificaciones para la protección, recuperación y manejo de las poblaciones de las tortugas marinas en su hábitat de anidación.</t>
  </si>
  <si>
    <t>NOM-131-SEMARNAT-2010</t>
  </si>
  <si>
    <t>Que establece lineamientos y especificaciones para el desarrollo de actividades de observación de ballenas, relativas a su protección y la conservación de su hábitat</t>
  </si>
  <si>
    <t>NOM-059-SEMARNAT-2010</t>
  </si>
  <si>
    <t>Protección ambiental-Especies nativas de México de flora y fauna silvestres-Categorías de riesgo y especificaciones para su inclusión, exclusión o cambio-Lista de especies en riesgo.</t>
  </si>
  <si>
    <t>NOM-029-SEMARNAT-2003</t>
  </si>
  <si>
    <t xml:space="preserve">Especificaciones sanitarias del bambú, mimbre, bejuco, ratán, caña, junco y rafia, utilizados principalmente en la cestería y espartería </t>
  </si>
  <si>
    <t>NOM-059-SEMARNAT-2001</t>
  </si>
  <si>
    <t>Protección ambiental-Especies nativas de México de flora y fauna silvestres-Categorías de riesgo y especificaciones para su inclusión, exclusión o cambio-Lista de especies en riesgo.</t>
  </si>
  <si>
    <t>NOM-093-SSA1-1994</t>
  </si>
  <si>
    <t>Bienes y servicios. Prácticas de higiene y sanidad en la preparación de alimentos que se ofrecen en establecimientos fijos</t>
  </si>
  <si>
    <t>NOM-003-SEGOB-2011</t>
  </si>
  <si>
    <t>Señales y avisos para protección civil.- Colores, formas y símbolos a utilizar</t>
  </si>
  <si>
    <t>NOM-251-SSA1-2009</t>
  </si>
  <si>
    <t>Prácticas de higiene para el proceso de alimentos, bebidas o suplementos alimenticios</t>
  </si>
  <si>
    <t>NOM-001-STPS-1999</t>
  </si>
  <si>
    <t>Relativa a edificios, locales, instalaciones y áreas en los centros de trabajo-condiciones de seguridad e higiene</t>
  </si>
  <si>
    <t>NOM-011-TUR-2001</t>
  </si>
  <si>
    <t>Requisitos de seguridad, información y operación que deben cumplir los prestadores de servicios turísticos de Turismo de Aventura</t>
  </si>
  <si>
    <t xml:space="preserve">NOM-010-TUR-2001 </t>
  </si>
  <si>
    <t>De los requisitos que deben contener los contratos que celebren los prestadores de servicios turísticos con los usuarios-Turistas</t>
  </si>
  <si>
    <t>NOM-194-SSA1-2004</t>
  </si>
  <si>
    <t>Productos y Servicios.  Especificaciones sanitarias en los establecimientos dedicados al sacrificio y faenado de animales para abasto, almacenamiento, transporte y expendio.  Especificaciones sanitarias de productos.</t>
  </si>
  <si>
    <t>NOM-009-ZOO-1994</t>
  </si>
  <si>
    <t>Proceso sanitario de la carne</t>
  </si>
  <si>
    <t>NOM-001-SEMARNAT-1996</t>
  </si>
  <si>
    <t>Establece los límites máximos permisibles de contaminantes en las descargas de aguas residuales en aguas y bienes nacionales, con el objeto de proteger su calidad y posibilitar sus usos</t>
  </si>
  <si>
    <t>NOM-05-TUR-2003</t>
  </si>
  <si>
    <t>Requisitos mínimos de seguridad a que deben sujetarse las operadoras de buceo para garantizar la prestación del servicio</t>
  </si>
  <si>
    <t>NOM-09-TUR-2002</t>
  </si>
  <si>
    <t>Que establece los elementos a que deben sujetarse los guías especializados en actividades específicas</t>
  </si>
  <si>
    <t>Lineamientos de operación y requisitos generales que deberán cumplir las personas morales o físicas así como las Asociaciones, Federaciones y Centros Educativos, que estén Interesados en ser reconocidos como Entidad Capacitadora y/o Centro de Evaluación</t>
  </si>
  <si>
    <t>NOM-025-SSA2-1994</t>
  </si>
  <si>
    <t>Para la prestación de servicios de salud en unidades de atención integral hospitalaria médico – psiquiátrica</t>
  </si>
  <si>
    <t>NOM-005-SCFI-2011</t>
  </si>
  <si>
    <t>Instrumentos de medición - Sistema para medición y despacho de gasolina y otros combustibles líquidos - Especificaciones, métodos de prueba y verificación</t>
  </si>
  <si>
    <t>NOM-004-STPS-1999</t>
  </si>
  <si>
    <t>Sistemas de protección y dispositivos de seguridad de la maquinaria y equipo que se utilice en los centros de trabajo</t>
  </si>
  <si>
    <t>NOM-005-STPS-1998</t>
  </si>
  <si>
    <t>Relativa a las condiciones de seguridad e higiene en los centros de trabajo para el manejo, transporte y almacenamiento de sustancias químicas peligrosas</t>
  </si>
  <si>
    <t>NOM-006-STPS-2000</t>
  </si>
  <si>
    <t>Manejo y almacenamiento de materiales - Condiciones y procedimientos de seguridad</t>
  </si>
  <si>
    <t>NOM-009-STPS-2011</t>
  </si>
  <si>
    <t>Condiciones de seguridad para realizar trabajos en altura</t>
  </si>
  <si>
    <t>NOM-020-STPS-2011</t>
  </si>
  <si>
    <t>Recipientes sujetos a presión, recipientes criogénicos y generadores de vapor o calderas - Funcionamiento-Condiciones de seguridad</t>
  </si>
  <si>
    <t>NOM-022-STPS-2008</t>
  </si>
  <si>
    <t>Electricidad estática en los centros de trabajo - Condiciones de seguridad</t>
  </si>
  <si>
    <t>NOM-027-STPS-2008</t>
  </si>
  <si>
    <t>Actividades de soldadura y corte - Condiciones de seguridad e higiene</t>
  </si>
  <si>
    <t>NOM-029-STPS-2011</t>
  </si>
  <si>
    <t>Mantenimiento de las instalaciones eléctricas en los centros de trabajo-Condiciones de seguridad</t>
  </si>
  <si>
    <t>NOM-015-STPS-2001</t>
  </si>
  <si>
    <t>Condiciones térmicas elevadas o abatidas de - Condiciones de seguridad e higiene</t>
  </si>
  <si>
    <t>NOM-025-STPS-2008</t>
  </si>
  <si>
    <t>Condiciones de iluminación en los centros de trabajo</t>
  </si>
  <si>
    <t>NOM-017-STPS-2008</t>
  </si>
  <si>
    <t>Equipo de protección personal - Selección, uso y manejo en los centros de trabajo</t>
  </si>
  <si>
    <t>NOM-018-STPS-2000</t>
  </si>
  <si>
    <t>Sistema para la identificación y comunicación de peligros y riesgos por sustancias químicas peligrosas en los centros de trabajo</t>
  </si>
  <si>
    <t>NOM-019-STPS-2011</t>
  </si>
  <si>
    <t>Constitución, integración, organización y funcionamiento de las comisiones de seguridad e higiene</t>
  </si>
  <si>
    <t>NOM-021-STPS-1994</t>
  </si>
  <si>
    <t>Relativa a los requerimientos y características de los informes de los riesgos de trabajo que ocurran, para integrar las estadísticas</t>
  </si>
  <si>
    <t>NOM-026-STPS-2008</t>
  </si>
  <si>
    <t>Colores y señales de seguridad e higiene, e identificación de riesgos por fluidos conducidos en tuberías</t>
  </si>
  <si>
    <t>NOM-030-STPS-2009</t>
  </si>
  <si>
    <t>Servicios preventivos de seguridad y salud en el trabajo-Funciones y actividades</t>
  </si>
  <si>
    <t>NOM-001-SSA2-1993</t>
  </si>
  <si>
    <t>Establece los requisitos arquitectónicos para facilitar el acceso, tránsito y permanencia de los discapacitados a los establecimientos de atención médica del Sistema Nacional de Salud</t>
  </si>
  <si>
    <t>NOM-002-CNA-1995</t>
  </si>
  <si>
    <t>Toma Domiciliaria para abastecimiento de agua potable-Especificaciones y métodos de prueba</t>
  </si>
  <si>
    <t>NOM-003-CONAGUA-1996</t>
  </si>
  <si>
    <t>Requisitos durante la construcción de Pozos de Extracción de Agua para prevenir la contaminación de Acuíferos</t>
  </si>
  <si>
    <t>Que establece los elementos a que deben sujetarse los guías generales y especializados en temas o localidades específicas de carácter cultural</t>
  </si>
  <si>
    <t>NOM-004-CNA-1996</t>
  </si>
  <si>
    <t>Requisitos para la protección de acuíferos durante el mantenimiento y rehabilitación de pozos de extracción de agua y para el cierre de pozos en general.</t>
  </si>
  <si>
    <t>Especificaciones de protección ambiental para la selección del sitio, diseño, construcción, operación, monitoreo, clausura y obras complementarias de un sitio de disposición final de residuos sólidos urbanos y de manejo especial</t>
  </si>
  <si>
    <t>NOM-001-ENER-2000</t>
  </si>
  <si>
    <t>Eficiencia energética de bombas verticales tipo turbina con motor externo eléctrico vertical. Límites y método de prueba</t>
  </si>
  <si>
    <t>NOM-003-ENER-2011</t>
  </si>
  <si>
    <t>Eficiencia térmica de calentadores de agua para uso doméstico y comercial.  Límites, método de prueba y etiquetado</t>
  </si>
  <si>
    <t>NOM-004-ENER-2008</t>
  </si>
  <si>
    <t>Eficiencia energética de bombas y conjunto motor-bomba, para bombeo de agua limpia, en potencias de 0,187 kW a 0,746 kW. Límites, métodos de prueba y etiquetado</t>
  </si>
  <si>
    <t>NOM-007-ENER-2004</t>
  </si>
  <si>
    <t>Eficiencia energética en sistemas de alumbrado en edificios no residenciales</t>
  </si>
  <si>
    <t>NOM-008-ENER-2001</t>
  </si>
  <si>
    <t>Eficiencia energética en edificaciones, envolvente de edificios no residenciales</t>
  </si>
  <si>
    <t>NOM-009-ENER-1995</t>
  </si>
  <si>
    <t>Eficiencia energética en aislamientos térmicos industriales</t>
  </si>
  <si>
    <t>NOM-010-ENER-2004</t>
  </si>
  <si>
    <t>Eficiencia energética del conjunto motor bomba sumergible tipo pozo profundo. Límites y método de prueba</t>
  </si>
  <si>
    <t>NOM-011-ENER-2006</t>
  </si>
  <si>
    <t>Eficiencia energética en acondicionadores de aire tipo central, paquete o dividido. Límites, métodos de prueba y etiquetado.</t>
  </si>
  <si>
    <t>NOM-013-ENER-2013</t>
  </si>
  <si>
    <t>Eficiencia energética para sistemas de alumbrado en vialidades</t>
  </si>
  <si>
    <t>NOTA Aclaratoria a la Norma Oficial Mexicana NOM-013-ENER-2013</t>
  </si>
  <si>
    <t>NOM-014-ENER-2004</t>
  </si>
  <si>
    <t>Eficiencia energética de motores de corriente alterna, monofásicos, de inducción, tipo jaula de ardilla, enfriados con aire, en potencia nominal de 0,180 a 1,500 kW. Límites, método de prueba y marcado</t>
  </si>
  <si>
    <t>NOM-015-ENER-2012</t>
  </si>
  <si>
    <t>Eficiencia energética de refrigeradores y congeladores electrodomésticos. Límites, métodos de prueba y etiquetado</t>
  </si>
  <si>
    <t>NOM-016-ENER-2010</t>
  </si>
  <si>
    <t>Eficiencia energética de motores de corriente alterna, trifásicos, de inducción, tipo jaula de ardilla, en potencia nominal de 0,746 a 373 kW. Límites, método de prueba y marcado</t>
  </si>
  <si>
    <t>NOM-017-ENER/SCFI-2012</t>
  </si>
  <si>
    <t>Eficiencia energética y requisitos de seguridad de lámparas fluorescentes compactas autobalastradas. Límites y métodos de prueba</t>
  </si>
  <si>
    <t>NOM-018-ENER-2011</t>
  </si>
  <si>
    <t>Aislantes térmicos para edificaciones. Características, límites y métodos de prueba</t>
  </si>
  <si>
    <t>NOM-021-ENER/SCFI-2008</t>
  </si>
  <si>
    <t> Eficiencia energética, requisitos de seguridad al usuario en acondicionadores de aire tipo cuarto. Límites, métodos de prueba y etiquetado</t>
  </si>
  <si>
    <t>NOM-022-ENER/SCFI-2008</t>
  </si>
  <si>
    <t> Eficiencia energética y requisitos de seguridad al usuario para aparatos de refrigeración comercial autocontenidos. Límites, métodos de prueba y etiquetado</t>
  </si>
  <si>
    <t>NOM-023-ENER-2010</t>
  </si>
  <si>
    <t>Eficiencia energética en acondicionadores de aire tipo dividido, descarga libre y sin conductos de aire. Límites, método de prueba y etiquetado</t>
  </si>
  <si>
    <t>NOM-024-ENER-2012</t>
  </si>
  <si>
    <t>Características térmicas y ópticas del vidrio y sistemas vidriados para edificaciones. Etiquetado y métodos de prueba</t>
  </si>
  <si>
    <t>NOM-028-ENER-2010</t>
  </si>
  <si>
    <t>Eficiencia energética de lámparas para uso general. Límites y métodos de prueba</t>
  </si>
  <si>
    <t>RESOLUCIÓN por la que se modifica el numeral 5.1 de la Norma Oficial Mexicana NOM-028-ENER-2010</t>
  </si>
  <si>
    <t>NOM-030-ENER-2012</t>
  </si>
  <si>
    <t>Eficacia luminosa de lámparas de diodos emisores de luz (LED) integradas para iluminación general. Límites y métodos de prueba</t>
  </si>
  <si>
    <t>NOM-031-ENER-2012</t>
  </si>
  <si>
    <t>Eficiencia energética para luminarios con diodos emisores de luz (leds) destinados a vialidades y áreas exteriores públicas. Especificaciones y métodos de prueba</t>
  </si>
  <si>
    <t>NOM-032-ENER-2013</t>
  </si>
  <si>
    <t>Límites máximos de potencia eléctrica para equipos y aparatos que demandan energía en espera. Métodos de prueba y etiquetado</t>
  </si>
  <si>
    <t>NOM-163-SEMARNAT-ENER-SCFI-2013</t>
  </si>
  <si>
    <t>Emisiones de bióxido de carbono (CO2) provenientes del escape y su equivalencia en términos de rendimiento de combustible, aplicable a vehículos automotores nuevos de peso bruto vehicular de hasta 3 857 kilogramos</t>
  </si>
  <si>
    <t>Es requisito indispensable contar con el marco normativo y legal del subsector de Destinos para integrarse al Sistema Nacional de Certificación Turística.</t>
  </si>
  <si>
    <t xml:space="preserve">Licencias </t>
  </si>
  <si>
    <r>
      <t xml:space="preserve">El Sistema Nacional de Certificación Turística integra distintivos, sellos y reconocimientos otorgados por la Secretaría de Turismo a los prestadores de servicios turísticos y/o destinos turísticos que se distinguen por adoptar mejores prácticas en sus procesos o altos estándares en sus servicios, a través de un proceso de autoevaluación y supervisión por parte de la propia Secretaría. Asimismo, integra otras certificaciones y reconocimientos nacionales e internacionales otorgados por otras dependencias de gobierno, organizaciones, instituciones, etc. 
El Sistema Nacional de Certificación Turística es un conjunto de mecanismos e instrumentos para definir y aplicar criterios y estándares dirigidos a asegurar la calidad en la provisión de servicios turísticos, mediante el otorgamiento del </t>
    </r>
    <r>
      <rPr>
        <b/>
        <sz val="11"/>
        <color theme="1"/>
        <rFont val="Soberana Sans Light"/>
        <family val="3"/>
      </rPr>
      <t>Distintivo Nacional de Calidad Turística.</t>
    </r>
  </si>
  <si>
    <t>Para ingresar al Sistema Nacional de Certificación Turística es  obligatorio requisitar la Solicitud de Adhesión correspondiente, por lo que es indispensable estar inscrito ante el Registro Nacional de Turismo. Posteriormente deberá llenar la Guía de Evaluación del subsector, por lo que es necesario cumplir con el marco legal y normativo.
Se debe seleccionar un grado de cumplimiento (NE, ID, DO, DP, DI o MR) para cada requisito solicitado y posteriormente ir a la pestaña de referentes y seleccionar los distintivos, certificaciones, sellos, etc., que tiene vigentes el prestador de servicios turísticos e indicar con cuales cuenta su establecimiento, al finalizar dicho proceso, seleccionar la pestaña “Calificación” para conocer  el puntaje y nivel de calidad alcanzado.</t>
  </si>
  <si>
    <t>El valor que corresponde a cada requisito se distribuyó entre seis criterios de cumplimiento:</t>
  </si>
  <si>
    <t>Criterio</t>
  </si>
  <si>
    <t>Significado</t>
  </si>
  <si>
    <t>Descripción del criterio</t>
  </si>
  <si>
    <t>Peso porcentual</t>
  </si>
  <si>
    <t>No existe la evidencia</t>
  </si>
  <si>
    <t>Documentado</t>
  </si>
  <si>
    <t>El Sujeto cuenta sólo con un documento que le permitirá en un futuro realizar de manera sistemática sus actividades, pero aún no lo difunde al interior de su organización.</t>
  </si>
  <si>
    <t>Documentado y publicado</t>
  </si>
  <si>
    <t>IM</t>
  </si>
  <si>
    <t>Implementado no documentado</t>
  </si>
  <si>
    <t>Documentado e implementado</t>
  </si>
  <si>
    <t>Medición de resultados</t>
  </si>
  <si>
    <t>La presente Solicitud de Adhesión es para llevar a cabo de manera voluntaria el ingreso al Sistema Nacional de Certificación Turística, con la finalidad de obtener el Distintivo Nacional de Calidad Turística conforme al nivel de calidad alcanzado.
El Distintivo Nacional de Calidad Turística se podrá obtener a través de dos vías; realizando el prestador de servicios turísticos su diagnóstico de inicio sin implementar la metodología de intervención, siempre y cuando no requiera elevar el nivel de calidad y, a través de la intervención de una Unidad Promotora de la Calidad y Sustentabilidad de los Servicios Turísticos cuando requiera implementar la metodología de intervención para elaborar su plan de acción e incrementar su nivel de calidad. Es importante mencionar que ambas vías están sujetas a una auditoría por parte de un organismo dictaminador para validar el nivel de calidad alcanzado y, de esta manera hacer transparente el proceso de obtención del Distintivo.</t>
  </si>
  <si>
    <t>DATOS GENERALES DEL PRESTADOR DE SERVICIOS TURÍSTICOS</t>
  </si>
  <si>
    <t>Fecha</t>
  </si>
  <si>
    <t>No. de proceso en el SNCT</t>
  </si>
  <si>
    <t>Tipo de proceso</t>
  </si>
  <si>
    <t>Certificación</t>
  </si>
  <si>
    <t>Renovación</t>
  </si>
  <si>
    <t>Página web</t>
  </si>
  <si>
    <t>Teléfono</t>
  </si>
  <si>
    <t>Número de trabajadores</t>
  </si>
  <si>
    <t>Mujeres</t>
  </si>
  <si>
    <t>Hombres</t>
  </si>
  <si>
    <t xml:space="preserve">Personas con discapacidad </t>
  </si>
  <si>
    <t>Dirección</t>
  </si>
  <si>
    <t>Calle, número exterior y número interior</t>
  </si>
  <si>
    <t>Entre las calles</t>
  </si>
  <si>
    <t>Colonia</t>
  </si>
  <si>
    <t>Delegación/ Municipio</t>
  </si>
  <si>
    <t>Código Postal</t>
  </si>
  <si>
    <t>Entidad federativa</t>
  </si>
  <si>
    <t>Nombre (s), apellido paterno, apellido materno</t>
  </si>
  <si>
    <t>Cargo</t>
  </si>
  <si>
    <t>CURP</t>
  </si>
  <si>
    <t>Celular</t>
  </si>
  <si>
    <t>Correo electrónico</t>
  </si>
  <si>
    <t>EL PRESTADOR DE SERVICIOS TURÍSTICOS:</t>
  </si>
  <si>
    <t>N/A</t>
  </si>
  <si>
    <t>En virtud que la información contenida en la presente solicitud es confidencial, de conformidad con lo dispuesto por los artículos 116 y 120 de la Ley General de Transparencia y Acceso a la Información Pública, manifiesto que otorgo mi consentimiento para su difusión o distribución en caso de ser solicitada al amparo del referido ordenamiento legal.</t>
  </si>
  <si>
    <t>Declaro bajo protesta de decir verdad y apercibido que las penas en que incurren las personas que declaran con falsedad ante una autoridad distinta de la judicial, en los términos de lo dispuesto por el artículo 247, fracción I del Código Penal Federal, que la información asentada en la presente solicitud es verdadera y los documentos que se anexan al mismo son auténticos.</t>
  </si>
  <si>
    <t>De conformidad con lo dispuesto en el artículo 35, fracción II de la Ley Federal de Procedimiento Administrativo, manifiesto expresamente mi conformidad para recibir notificaciones a través del correo electrónico proporcionado para tal efecto.</t>
  </si>
  <si>
    <t>MANIFIESTO DE CONFORMIDAD</t>
  </si>
  <si>
    <t xml:space="preserve">SOLICITUD DE ADHESIÓN DEL SNCT
PRESTADORES DE SERVICIOS TURÍSTICOS
(DESTINO TURÍSTICO)
 </t>
  </si>
  <si>
    <t>Municipio/delegación</t>
  </si>
  <si>
    <t>Estado/ciudad</t>
  </si>
  <si>
    <t xml:space="preserve">Tipo de destino turístico: </t>
  </si>
  <si>
    <t>Pueblo mágico</t>
  </si>
  <si>
    <t>Destino prioritario</t>
  </si>
  <si>
    <t>Especifique tipo de destino:</t>
  </si>
  <si>
    <t xml:space="preserve">DATOS DEL REPRESENTANTE FACULTADO </t>
  </si>
  <si>
    <t>Dependencia/institución/empresa</t>
  </si>
  <si>
    <t>Cumple con licencias, permisos y pagos</t>
  </si>
  <si>
    <t>Está al corriente en el pago de multas</t>
  </si>
  <si>
    <t>Tiene servicios públicos básicos</t>
  </si>
  <si>
    <t>Tiene políticas de derechos humanos</t>
  </si>
  <si>
    <t>Maneja sistemas de protección al medio ambiente</t>
  </si>
  <si>
    <t>Cuenta con atractivos turísticos</t>
  </si>
  <si>
    <t>Cuenta con servicios turísticos certificados</t>
  </si>
  <si>
    <t>Tiene programas que fomenten la participación activa de la sociedad y comunidad</t>
  </si>
  <si>
    <t>Tiene un polígono territorial determinado para ser reconocido como destino turístico</t>
  </si>
  <si>
    <t>NOMBRE COMPLETO Y FIRMA DEL REPRESENTANTE FACULTADO</t>
  </si>
  <si>
    <t>El Sujeto no cuenta con la evidencia.</t>
  </si>
  <si>
    <t>El Sujeto cuenta con documentación soporte que le permitirá realizar de manera sistemática sus actividades y la difunde entre los miembros de la organización con el propósito de darla a conocer e involucrarlos en los procesos o planes que se vayan a estructurar, pero aún no lo implementa.</t>
  </si>
  <si>
    <t>El Sujeto realiza las actividades en la organización pero no ha generado documentación o evidencias que garanticen mantener el proceso bajo condiciones controladas.</t>
  </si>
  <si>
    <t>El Sujeto tiene definido y lleva a cabo un plan o proceso imprescindible para organizar lo que se hace, medirlo y mejorarlo. Cuenta con la documentación soporte de los procesos, permitiendo garantizar la eficacia y repetitividad de los mismos, pero aún no cuenta con algún Referente que avale su cumplimiento.</t>
  </si>
  <si>
    <t>El Sujeto cuenta con procesos sistemáticos, continuos, medibles y recurrentes o cíclicos, que utilizan la medición de indicadores como elemento de mejora, sobre todo para elevar la productividad en una organización, es decir, cuenta con Referentes vigentes.</t>
  </si>
  <si>
    <t>TABLA DE PUNTUACIÓN</t>
  </si>
  <si>
    <t>Factores</t>
  </si>
  <si>
    <t>Puntos asignados</t>
  </si>
  <si>
    <t>Suma</t>
  </si>
  <si>
    <t>NIVELES DE CALIDAD POR PUNTUACIÓN</t>
  </si>
  <si>
    <t>Nivel de calidad</t>
  </si>
  <si>
    <t>Clasificación</t>
  </si>
  <si>
    <t>Puntos</t>
  </si>
  <si>
    <t>Bronce</t>
  </si>
  <si>
    <t>De 700 a 1,000</t>
  </si>
  <si>
    <t>Plata</t>
  </si>
  <si>
    <t xml:space="preserve">De 1,001 a 1,250 </t>
  </si>
  <si>
    <t>Oro</t>
  </si>
  <si>
    <t xml:space="preserve">De 1,251 a 1,500 </t>
  </si>
  <si>
    <t>Platino</t>
  </si>
  <si>
    <t>De 1,501 a 1,750</t>
  </si>
  <si>
    <t>Diamante</t>
  </si>
  <si>
    <t>De 1,751 a 2,000</t>
  </si>
  <si>
    <t>PORCENTAJES MÍNIMOS A CUBRIR EN CADA FACTOR</t>
  </si>
  <si>
    <r>
      <t>I.</t>
    </r>
    <r>
      <rPr>
        <b/>
        <sz val="12"/>
        <color theme="1"/>
        <rFont val="Times New Roman"/>
        <family val="1"/>
      </rPr>
      <t xml:space="preserve">     </t>
    </r>
    <r>
      <rPr>
        <b/>
        <sz val="12"/>
        <color theme="1"/>
        <rFont val="Arial"/>
        <family val="2"/>
      </rPr>
      <t>Los porcentajes mínimos a cubrir en los factores son:</t>
    </r>
  </si>
  <si>
    <r>
      <t>a)</t>
    </r>
    <r>
      <rPr>
        <sz val="7"/>
        <color theme="1"/>
        <rFont val="Times New Roman"/>
        <family val="1"/>
      </rPr>
      <t xml:space="preserve">    </t>
    </r>
    <r>
      <rPr>
        <sz val="12"/>
        <color theme="1"/>
        <rFont val="Arial"/>
        <family val="2"/>
      </rPr>
      <t xml:space="preserve">Primer nivel de calidad (Bronce). Se encuentra ubicado entre el 35% y el 50% de esta puntuación; y en el que al menos se debe lograr el </t>
    </r>
    <r>
      <rPr>
        <sz val="16"/>
        <color rgb="FFFF0000"/>
        <rFont val="Arial"/>
        <family val="2"/>
      </rPr>
      <t>30%</t>
    </r>
    <r>
      <rPr>
        <sz val="12"/>
        <color theme="1"/>
        <rFont val="Arial"/>
        <family val="2"/>
      </rPr>
      <t xml:space="preserve"> de cumplimiento en cada uno de los factores.</t>
    </r>
  </si>
  <si>
    <r>
      <t>b)</t>
    </r>
    <r>
      <rPr>
        <sz val="7"/>
        <color theme="1"/>
        <rFont val="Times New Roman"/>
        <family val="1"/>
      </rPr>
      <t xml:space="preserve">    </t>
    </r>
    <r>
      <rPr>
        <sz val="12"/>
        <color theme="1"/>
        <rFont val="Arial"/>
        <family val="2"/>
      </rPr>
      <t>Segundo nivel de calidad (Plata). Se encuentra ubicado entre el 50.05% y el 62.50% de esta puntuación;</t>
    </r>
    <r>
      <rPr>
        <sz val="10"/>
        <color theme="1"/>
        <rFont val="Times New Roman"/>
        <family val="1"/>
      </rPr>
      <t xml:space="preserve"> </t>
    </r>
    <r>
      <rPr>
        <sz val="12"/>
        <color theme="1"/>
        <rFont val="Arial"/>
        <family val="2"/>
      </rPr>
      <t xml:space="preserve">y en el que al menos se debe lograr el </t>
    </r>
    <r>
      <rPr>
        <sz val="16"/>
        <color rgb="FFFF0000"/>
        <rFont val="Arial"/>
        <family val="2"/>
      </rPr>
      <t>40%</t>
    </r>
    <r>
      <rPr>
        <sz val="12"/>
        <color theme="1"/>
        <rFont val="Arial"/>
        <family val="2"/>
      </rPr>
      <t xml:space="preserve"> de cumplimiento en cada uno de los factores.</t>
    </r>
  </si>
  <si>
    <r>
      <t>c)</t>
    </r>
    <r>
      <rPr>
        <sz val="7"/>
        <color theme="1"/>
        <rFont val="Times New Roman"/>
        <family val="1"/>
      </rPr>
      <t xml:space="preserve">    </t>
    </r>
    <r>
      <rPr>
        <sz val="12"/>
        <color theme="1"/>
        <rFont val="Arial"/>
        <family val="2"/>
      </rPr>
      <t xml:space="preserve">Tercer nivel de calidad (Oro). Se encuentra ubicado entre el 62.55% y el 75% de esta puntuación; y en el que al menos se debe lograr el </t>
    </r>
    <r>
      <rPr>
        <sz val="16"/>
        <color rgb="FFFF0000"/>
        <rFont val="Arial"/>
        <family val="2"/>
      </rPr>
      <t>50%</t>
    </r>
    <r>
      <rPr>
        <sz val="12"/>
        <color theme="1"/>
        <rFont val="Arial"/>
        <family val="2"/>
      </rPr>
      <t xml:space="preserve"> de cumplimiento en cada uno de los factores.</t>
    </r>
  </si>
  <si>
    <r>
      <t>d)</t>
    </r>
    <r>
      <rPr>
        <sz val="7"/>
        <color theme="1"/>
        <rFont val="Times New Roman"/>
        <family val="1"/>
      </rPr>
      <t xml:space="preserve">    </t>
    </r>
    <r>
      <rPr>
        <sz val="12"/>
        <color theme="1"/>
        <rFont val="Arial"/>
        <family val="2"/>
      </rPr>
      <t xml:space="preserve">Cuarto nivel de calidad (Platino). Se encuentra ubicado entre el 75.05% y el 87.50% de esta puntuación; y en el que al menos se debe lograr el </t>
    </r>
    <r>
      <rPr>
        <sz val="16"/>
        <color rgb="FFFF0000"/>
        <rFont val="Arial"/>
        <family val="2"/>
      </rPr>
      <t>60%</t>
    </r>
    <r>
      <rPr>
        <sz val="12"/>
        <color theme="1"/>
        <rFont val="Arial"/>
        <family val="2"/>
      </rPr>
      <t xml:space="preserve"> de cumplimiento en cada uno de los factores, y</t>
    </r>
  </si>
  <si>
    <r>
      <t>e)</t>
    </r>
    <r>
      <rPr>
        <sz val="7"/>
        <color theme="1"/>
        <rFont val="Times New Roman"/>
        <family val="1"/>
      </rPr>
      <t xml:space="preserve">    </t>
    </r>
    <r>
      <rPr>
        <sz val="12"/>
        <color theme="1"/>
        <rFont val="Arial"/>
        <family val="2"/>
      </rPr>
      <t xml:space="preserve">Quinto nivel de calidad (Diamante). El porcentaje de puntuación para alcanzar este nivel es del 87.55% al 100%; y al menos se debe lograr el </t>
    </r>
    <r>
      <rPr>
        <sz val="16"/>
        <color rgb="FFFF0000"/>
        <rFont val="Arial"/>
        <family val="2"/>
      </rPr>
      <t>70%</t>
    </r>
    <r>
      <rPr>
        <sz val="12"/>
        <color theme="1"/>
        <rFont val="Arial"/>
        <family val="2"/>
      </rPr>
      <t xml:space="preserve"> de cumplimiento en cada uno de los factores.</t>
    </r>
  </si>
  <si>
    <t>Base regulatoria</t>
  </si>
  <si>
    <t>Nivel bronce</t>
  </si>
  <si>
    <t>Nivel plata</t>
  </si>
  <si>
    <t>Nivel oro</t>
  </si>
  <si>
    <t>Nivel platino</t>
  </si>
  <si>
    <t>Nivel diamante</t>
  </si>
  <si>
    <t>Puntos mínimos</t>
  </si>
  <si>
    <t>Licencias, permisos y pagos</t>
  </si>
  <si>
    <t>Estrategia de Destino Sustentable en el Destino Turístico</t>
  </si>
  <si>
    <t>Servicios Públicos Básicos</t>
  </si>
  <si>
    <t>Infraestructura Turística</t>
  </si>
  <si>
    <t>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</si>
</sst>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60" x14ac:knownFonts="1">
    <font>
      <sz val="11"/>
      <color theme="1"/>
      <name val="Calibri"/>
      <family val="2"/>
      <scheme val="minor"/>
    </font>
    <font>
      <sz val="11"/>
      <color theme="1"/>
      <name val="Soberana Titular"/>
      <family val="3"/>
    </font>
    <font>
      <sz val="10"/>
      <color theme="1"/>
      <name val="Soberana Titular"/>
      <family val="3"/>
    </font>
    <font>
      <sz val="10"/>
      <color theme="1"/>
      <name val="Calibri"/>
      <family val="2"/>
      <scheme val="minor"/>
    </font>
    <font>
      <b/>
      <sz val="11"/>
      <color theme="1"/>
      <name val="Calibri"/>
      <family val="2"/>
      <scheme val="minor"/>
    </font>
    <font>
      <sz val="9"/>
      <color theme="1"/>
      <name val="Soberana Sans Light"/>
      <family val="3"/>
    </font>
    <font>
      <sz val="8"/>
      <color rgb="FF000000"/>
      <name val="Soberana Sans Light"/>
      <family val="3"/>
    </font>
    <font>
      <b/>
      <sz val="9"/>
      <color theme="1"/>
      <name val="Soberana Sans Light"/>
      <family val="3"/>
    </font>
    <font>
      <b/>
      <sz val="20"/>
      <color theme="1"/>
      <name val="Soberana Sans Light"/>
      <family val="3"/>
    </font>
    <font>
      <sz val="11"/>
      <color theme="1"/>
      <name val="Soberana Sans Light"/>
      <family val="3"/>
    </font>
    <font>
      <sz val="10"/>
      <color theme="1"/>
      <name val="Soberana Sans Light"/>
      <family val="3"/>
    </font>
    <font>
      <b/>
      <sz val="11"/>
      <color rgb="FF000000"/>
      <name val="Soberana Sans Light"/>
      <family val="3"/>
    </font>
    <font>
      <sz val="10"/>
      <color theme="0"/>
      <name val="Soberana Sans Light"/>
      <family val="3"/>
    </font>
    <font>
      <b/>
      <sz val="12"/>
      <color theme="1"/>
      <name val="Soberana Sans Light"/>
      <family val="3"/>
    </font>
    <font>
      <sz val="9"/>
      <color rgb="FF000000"/>
      <name val="Soberana Sans Light"/>
      <family val="3"/>
    </font>
    <font>
      <b/>
      <sz val="10"/>
      <color theme="1"/>
      <name val="Soberana Sans Light"/>
      <family val="3"/>
    </font>
    <font>
      <sz val="9"/>
      <color theme="7" tint="-0.249977111117893"/>
      <name val="Soberana Sans Light"/>
      <family val="3"/>
    </font>
    <font>
      <sz val="9"/>
      <color theme="5" tint="-0.249977111117893"/>
      <name val="Soberana Sans Light"/>
      <family val="3"/>
    </font>
    <font>
      <sz val="9"/>
      <color theme="0" tint="-0.34998626667073579"/>
      <name val="Soberana Sans Light"/>
      <family val="3"/>
    </font>
    <font>
      <sz val="9"/>
      <color theme="1" tint="0.499984740745262"/>
      <name val="Soberana Sans Light"/>
      <family val="3"/>
    </font>
    <font>
      <sz val="9"/>
      <color theme="4" tint="0.39997558519241921"/>
      <name val="Soberana Sans Light"/>
      <family val="3"/>
    </font>
    <font>
      <sz val="8"/>
      <color theme="1"/>
      <name val="Arial"/>
      <family val="2"/>
    </font>
    <font>
      <b/>
      <sz val="11"/>
      <color theme="1"/>
      <name val="Soberana Sans Light"/>
      <family val="3"/>
    </font>
    <font>
      <sz val="10"/>
      <color theme="2"/>
      <name val="Soberana Sans Light"/>
      <family val="3"/>
    </font>
    <font>
      <b/>
      <sz val="16"/>
      <color theme="0"/>
      <name val="Soberana Titular"/>
      <family val="3"/>
    </font>
    <font>
      <b/>
      <sz val="20"/>
      <color theme="1"/>
      <name val="Soberana Titular"/>
      <family val="3"/>
    </font>
    <font>
      <b/>
      <sz val="14"/>
      <name val="Soberana Titular"/>
      <family val="3"/>
    </font>
    <font>
      <b/>
      <sz val="24"/>
      <name val="Soberana Titular"/>
      <family val="3"/>
    </font>
    <font>
      <sz val="16"/>
      <name val="Soberana Sans Light"/>
      <family val="3"/>
    </font>
    <font>
      <sz val="16"/>
      <color theme="1"/>
      <name val="Soberana Sans Light"/>
      <family val="3"/>
    </font>
    <font>
      <b/>
      <sz val="24"/>
      <color theme="1"/>
      <name val="Soberana Sans Ultra"/>
      <family val="3"/>
    </font>
    <font>
      <b/>
      <sz val="20"/>
      <color theme="1"/>
      <name val="Soberana Sans Ultra"/>
      <family val="3"/>
    </font>
    <font>
      <b/>
      <sz val="11"/>
      <color theme="1"/>
      <name val="Soberana Sans"/>
      <family val="3"/>
    </font>
    <font>
      <sz val="11"/>
      <color theme="0"/>
      <name val="Soberana Sans Light"/>
      <family val="3"/>
    </font>
    <font>
      <b/>
      <sz val="12"/>
      <color theme="0"/>
      <name val="Soberana Sans Light"/>
      <family val="3"/>
    </font>
    <font>
      <sz val="11"/>
      <color theme="1"/>
      <name val="Soberana Sanz light"/>
    </font>
    <font>
      <b/>
      <sz val="11"/>
      <color theme="1"/>
      <name val="Soberana Sanz light"/>
    </font>
    <font>
      <i/>
      <sz val="11"/>
      <color theme="1"/>
      <name val="Soberana Sanz light"/>
    </font>
    <font>
      <sz val="10"/>
      <color theme="1"/>
      <name val="Arial"/>
      <family val="2"/>
    </font>
    <font>
      <b/>
      <sz val="12"/>
      <name val="Soberana Titular"/>
      <family val="3"/>
    </font>
    <font>
      <sz val="11"/>
      <name val="Soberana Sans"/>
      <family val="3"/>
    </font>
    <font>
      <b/>
      <sz val="11"/>
      <color rgb="FF000000"/>
      <name val="Soberana Sans"/>
      <family val="3"/>
    </font>
    <font>
      <sz val="11"/>
      <color rgb="FF000000"/>
      <name val="Soberana Sans"/>
      <family val="3"/>
    </font>
    <font>
      <sz val="11"/>
      <color theme="1"/>
      <name val="Soberana Sans"/>
      <family val="3"/>
    </font>
    <font>
      <sz val="7"/>
      <color rgb="FF000000"/>
      <name val="Arial"/>
      <family val="2"/>
    </font>
    <font>
      <b/>
      <sz val="11"/>
      <name val="Soberana Sans"/>
      <family val="3"/>
    </font>
    <font>
      <b/>
      <sz val="11"/>
      <color rgb="FF595959"/>
      <name val="Soberana Sans"/>
      <family val="3"/>
    </font>
    <font>
      <sz val="10"/>
      <color theme="1"/>
      <name val="Soberana Sans"/>
      <family val="3"/>
    </font>
    <font>
      <sz val="7"/>
      <color theme="1"/>
      <name val="Arial"/>
      <family val="2"/>
    </font>
    <font>
      <b/>
      <sz val="14"/>
      <color theme="1"/>
      <name val="Calibri"/>
      <family val="2"/>
      <scheme val="minor"/>
    </font>
    <font>
      <sz val="9"/>
      <color rgb="FFFFFFFF"/>
      <name val="Soberana Sans Light"/>
      <family val="3"/>
    </font>
    <font>
      <b/>
      <i/>
      <sz val="9"/>
      <color rgb="FFFFFFFF"/>
      <name val="Soberana Sans Light"/>
      <family val="3"/>
    </font>
    <font>
      <b/>
      <sz val="10"/>
      <color rgb="FFFFFFFF"/>
      <name val="Soberana Sans Light"/>
      <family val="3"/>
    </font>
    <font>
      <b/>
      <sz val="12"/>
      <color theme="1"/>
      <name val="Arial"/>
      <family val="2"/>
    </font>
    <font>
      <b/>
      <sz val="12"/>
      <color theme="1"/>
      <name val="Times New Roman"/>
      <family val="1"/>
    </font>
    <font>
      <sz val="12"/>
      <color theme="1"/>
      <name val="Arial"/>
      <family val="2"/>
    </font>
    <font>
      <sz val="7"/>
      <color theme="1"/>
      <name val="Times New Roman"/>
      <family val="1"/>
    </font>
    <font>
      <sz val="16"/>
      <color rgb="FFFF0000"/>
      <name val="Arial"/>
      <family val="2"/>
    </font>
    <font>
      <sz val="10"/>
      <color theme="1"/>
      <name val="Times New Roman"/>
      <family val="1"/>
    </font>
    <font>
      <b/>
      <sz val="14"/>
      <color theme="1"/>
      <name val="Soberana Sans Light"/>
      <family val="3"/>
    </font>
  </fonts>
  <fills count="10">
    <fill>
      <patternFill patternType="none"/>
    </fill>
    <fill>
      <patternFill patternType="gray125"/>
    </fill>
    <fill>
      <patternFill patternType="solid">
        <fgColor rgb="FF00B050"/>
        <bgColor indexed="64"/>
      </patternFill>
    </fill>
    <fill>
      <patternFill patternType="solid">
        <fgColor rgb="FFD028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
      <patternFill patternType="solid">
        <fgColor rgb="FF9BBB59"/>
        <bgColor indexed="64"/>
      </patternFill>
    </fill>
    <fill>
      <patternFill patternType="solid">
        <fgColor rgb="FFEAF1DD"/>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auto="1"/>
      </top>
      <bottom/>
      <diagonal/>
    </border>
    <border>
      <left style="medium">
        <color indexed="64"/>
      </left>
      <right/>
      <top/>
      <bottom/>
      <diagonal/>
    </border>
    <border>
      <left style="medium">
        <color rgb="FF9BBB59"/>
      </left>
      <right/>
      <top style="medium">
        <color rgb="FF9BBB59"/>
      </top>
      <bottom style="medium">
        <color rgb="FF9BBB59"/>
      </bottom>
      <diagonal/>
    </border>
    <border>
      <left/>
      <right/>
      <top style="medium">
        <color rgb="FF9BBB59"/>
      </top>
      <bottom style="medium">
        <color rgb="FF9BBB59"/>
      </bottom>
      <diagonal/>
    </border>
    <border>
      <left/>
      <right style="medium">
        <color rgb="FF9BBB59"/>
      </right>
      <top style="medium">
        <color rgb="FF9BBB59"/>
      </top>
      <bottom style="medium">
        <color rgb="FF9BBB59"/>
      </bottom>
      <diagonal/>
    </border>
    <border>
      <left style="medium">
        <color rgb="FFC2D69B"/>
      </left>
      <right style="medium">
        <color rgb="FFC2D69B"/>
      </right>
      <top/>
      <bottom style="medium">
        <color rgb="FFC2D69B"/>
      </bottom>
      <diagonal/>
    </border>
    <border>
      <left/>
      <right style="medium">
        <color rgb="FFC2D69B"/>
      </right>
      <top/>
      <bottom style="medium">
        <color rgb="FFC2D69B"/>
      </bottom>
      <diagonal/>
    </border>
    <border>
      <left style="medium">
        <color rgb="FFC2D69B"/>
      </left>
      <right/>
      <top style="medium">
        <color rgb="FFC2D69B"/>
      </top>
      <bottom style="medium">
        <color rgb="FFC2D69B"/>
      </bottom>
      <diagonal/>
    </border>
    <border>
      <left/>
      <right style="medium">
        <color rgb="FFC2D69B"/>
      </right>
      <top style="medium">
        <color rgb="FFC2D69B"/>
      </top>
      <bottom style="medium">
        <color rgb="FFC2D69B"/>
      </bottom>
      <diagonal/>
    </border>
  </borders>
  <cellStyleXfs count="1">
    <xf numFmtId="0" fontId="0" fillId="0" borderId="0"/>
  </cellStyleXfs>
  <cellXfs count="277">
    <xf numFmtId="0" fontId="0" fillId="0" borderId="0" xfId="0"/>
    <xf numFmtId="0" fontId="2" fillId="0" borderId="0" xfId="0" applyFont="1"/>
    <xf numFmtId="0" fontId="1" fillId="0" borderId="0" xfId="0" applyFont="1" applyAlignment="1">
      <alignment vertical="center"/>
    </xf>
    <xf numFmtId="0" fontId="2" fillId="0" borderId="0" xfId="0" applyFont="1" applyAlignment="1">
      <alignment wrapText="1"/>
    </xf>
    <xf numFmtId="0" fontId="0" fillId="0" borderId="0" xfId="0" applyFont="1" applyAlignment="1">
      <alignment vertical="center"/>
    </xf>
    <xf numFmtId="0" fontId="3" fillId="0" borderId="0" xfId="0" applyFont="1" applyAlignment="1">
      <alignment wrapText="1"/>
    </xf>
    <xf numFmtId="0" fontId="5" fillId="0" borderId="0" xfId="0" applyFont="1" applyAlignment="1">
      <alignment horizontal="center" vertical="center"/>
    </xf>
    <xf numFmtId="0" fontId="5" fillId="0" borderId="0" xfId="0" applyFont="1" applyAlignment="1">
      <alignment horizontal="center" vertical="center" wrapText="1"/>
    </xf>
    <xf numFmtId="0" fontId="12" fillId="3" borderId="1" xfId="0" applyFont="1" applyFill="1" applyBorder="1" applyAlignment="1">
      <alignment horizontal="center" vertical="center"/>
    </xf>
    <xf numFmtId="0" fontId="10" fillId="0" borderId="0" xfId="0" applyFont="1" applyAlignment="1">
      <alignment horizontal="center"/>
    </xf>
    <xf numFmtId="0" fontId="10" fillId="0" borderId="0" xfId="0" applyFont="1" applyAlignment="1">
      <alignment horizontal="center" vertical="center"/>
    </xf>
    <xf numFmtId="0" fontId="10" fillId="0" borderId="0" xfId="0" applyFont="1"/>
    <xf numFmtId="0" fontId="9" fillId="0" borderId="0" xfId="0" applyFont="1" applyAlignment="1">
      <alignment horizontal="center" vertical="center"/>
    </xf>
    <xf numFmtId="0" fontId="5" fillId="3" borderId="1" xfId="0" applyFont="1" applyFill="1" applyBorder="1" applyAlignment="1">
      <alignment horizontal="center" vertical="center"/>
    </xf>
    <xf numFmtId="0" fontId="4" fillId="0" borderId="0" xfId="0" applyFont="1" applyFill="1"/>
    <xf numFmtId="0" fontId="5" fillId="0" borderId="1" xfId="0" applyFont="1" applyFill="1" applyBorder="1" applyAlignment="1">
      <alignment horizontal="center" vertical="center"/>
    </xf>
    <xf numFmtId="0" fontId="5" fillId="0" borderId="0" xfId="0" applyFont="1" applyFill="1" applyAlignment="1">
      <alignment horizontal="center" vertical="center" textRotation="90"/>
    </xf>
    <xf numFmtId="0" fontId="21" fillId="0" borderId="1" xfId="0" applyFont="1" applyFill="1" applyBorder="1" applyAlignment="1">
      <alignment horizontal="center" vertical="center" wrapText="1"/>
    </xf>
    <xf numFmtId="0" fontId="8" fillId="0" borderId="0" xfId="0" applyFont="1" applyFill="1" applyBorder="1" applyAlignment="1">
      <alignment vertical="center"/>
    </xf>
    <xf numFmtId="0" fontId="0" fillId="0" borderId="0" xfId="0" applyFill="1" applyBorder="1"/>
    <xf numFmtId="0" fontId="7" fillId="2" borderId="2" xfId="0" applyFont="1" applyFill="1" applyBorder="1" applyAlignment="1">
      <alignment horizontal="center" vertical="center"/>
    </xf>
    <xf numFmtId="0" fontId="9" fillId="0" borderId="0" xfId="0" applyFont="1"/>
    <xf numFmtId="0" fontId="22" fillId="0" borderId="0" xfId="0" applyFont="1"/>
    <xf numFmtId="0" fontId="4" fillId="0" borderId="0" xfId="0" applyFont="1"/>
    <xf numFmtId="0" fontId="9" fillId="0" borderId="1" xfId="0" applyFont="1" applyBorder="1" applyAlignment="1">
      <alignment horizontal="center" vertical="center"/>
    </xf>
    <xf numFmtId="0" fontId="9" fillId="0" borderId="0" xfId="0" applyFont="1" applyBorder="1"/>
    <xf numFmtId="0" fontId="23" fillId="0" borderId="0" xfId="0" applyFont="1" applyFill="1" applyBorder="1" applyAlignment="1">
      <alignment horizontal="center" vertical="center"/>
    </xf>
    <xf numFmtId="0" fontId="22"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22" fillId="0" borderId="0" xfId="0" applyFont="1" applyAlignment="1">
      <alignment horizontal="center" vertical="center"/>
    </xf>
    <xf numFmtId="0" fontId="11" fillId="2" borderId="1" xfId="0" applyFont="1" applyFill="1" applyBorder="1" applyAlignment="1">
      <alignment horizontal="center" vertical="center"/>
    </xf>
    <xf numFmtId="0" fontId="28" fillId="0" borderId="1" xfId="0" applyFont="1" applyFill="1" applyBorder="1" applyAlignment="1">
      <alignment horizontal="center" vertical="center" wrapText="1"/>
    </xf>
    <xf numFmtId="0" fontId="29" fillId="0" borderId="1" xfId="0" applyFont="1" applyBorder="1" applyAlignment="1">
      <alignment horizontal="center" vertical="center" wrapText="1"/>
    </xf>
    <xf numFmtId="0" fontId="11"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7" fillId="3"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13" fillId="0" borderId="1" xfId="0" applyFont="1" applyFill="1" applyBorder="1" applyAlignment="1">
      <alignment horizontal="center" vertical="center" textRotation="90"/>
    </xf>
    <xf numFmtId="0" fontId="8" fillId="2" borderId="1" xfId="0" applyFont="1" applyFill="1" applyBorder="1" applyAlignment="1">
      <alignment horizontal="center" vertical="center"/>
    </xf>
    <xf numFmtId="0" fontId="7" fillId="3" borderId="1" xfId="0" applyFont="1" applyFill="1" applyBorder="1" applyAlignment="1">
      <alignment horizontal="center" vertical="center"/>
    </xf>
    <xf numFmtId="0" fontId="5" fillId="0" borderId="1" xfId="0" applyFont="1" applyFill="1" applyBorder="1" applyAlignment="1">
      <alignment horizontal="center" vertical="center" textRotation="90"/>
    </xf>
    <xf numFmtId="0" fontId="32"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33" fillId="3" borderId="1" xfId="0" applyFont="1" applyFill="1" applyBorder="1" applyAlignment="1">
      <alignment horizontal="center" vertical="center" wrapText="1"/>
    </xf>
    <xf numFmtId="0" fontId="34" fillId="3" borderId="1" xfId="0" applyFont="1" applyFill="1" applyBorder="1" applyAlignment="1">
      <alignment horizontal="center" vertical="center"/>
    </xf>
    <xf numFmtId="0" fontId="9" fillId="0" borderId="6" xfId="0" applyFont="1" applyBorder="1" applyAlignment="1">
      <alignment horizontal="center" vertical="center" wrapText="1"/>
    </xf>
    <xf numFmtId="0" fontId="9" fillId="0" borderId="1" xfId="0" applyFont="1" applyBorder="1"/>
    <xf numFmtId="0" fontId="7" fillId="2" borderId="2" xfId="0" applyFont="1" applyFill="1" applyBorder="1" applyAlignment="1">
      <alignment horizontal="center" vertical="center"/>
    </xf>
    <xf numFmtId="0" fontId="35" fillId="0" borderId="0" xfId="0" applyFont="1"/>
    <xf numFmtId="0" fontId="36" fillId="0" borderId="0" xfId="0" applyFont="1" applyAlignment="1">
      <alignment horizontal="center"/>
    </xf>
    <xf numFmtId="0" fontId="35" fillId="0" borderId="0" xfId="0" applyFont="1" applyAlignment="1">
      <alignment horizontal="left"/>
    </xf>
    <xf numFmtId="0" fontId="36" fillId="0" borderId="0" xfId="0" applyFont="1"/>
    <xf numFmtId="0" fontId="36" fillId="4" borderId="1" xfId="0" applyFont="1" applyFill="1" applyBorder="1" applyAlignment="1">
      <alignment horizontal="center" vertical="center" wrapText="1"/>
    </xf>
    <xf numFmtId="9" fontId="35" fillId="0" borderId="1" xfId="0" applyNumberFormat="1" applyFont="1" applyBorder="1" applyAlignment="1">
      <alignment horizontal="center" vertical="center" wrapText="1"/>
    </xf>
    <xf numFmtId="9" fontId="35" fillId="0" borderId="2" xfId="0" applyNumberFormat="1" applyFont="1" applyBorder="1" applyAlignment="1">
      <alignment horizontal="center" vertical="center" wrapText="1"/>
    </xf>
    <xf numFmtId="9" fontId="38" fillId="0" borderId="1" xfId="0" applyNumberFormat="1" applyFont="1" applyBorder="1" applyAlignment="1">
      <alignment horizontal="center" vertical="center" wrapText="1"/>
    </xf>
    <xf numFmtId="0" fontId="1" fillId="6" borderId="0" xfId="0" applyFont="1" applyFill="1" applyAlignment="1">
      <alignment vertical="center"/>
    </xf>
    <xf numFmtId="0" fontId="0" fillId="6" borderId="0" xfId="0" applyFont="1" applyFill="1" applyAlignment="1">
      <alignment vertical="center"/>
    </xf>
    <xf numFmtId="0" fontId="2" fillId="6" borderId="0" xfId="0" applyFont="1" applyFill="1"/>
    <xf numFmtId="0" fontId="0" fillId="6" borderId="0" xfId="0" applyFill="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3" fillId="6" borderId="1" xfId="0" applyFont="1" applyFill="1" applyBorder="1"/>
    <xf numFmtId="0" fontId="44" fillId="0" borderId="0" xfId="0" applyFont="1" applyBorder="1" applyAlignment="1">
      <alignment vertical="center" wrapText="1"/>
    </xf>
    <xf numFmtId="0" fontId="42" fillId="0" borderId="2" xfId="0" applyFont="1" applyBorder="1" applyAlignment="1">
      <alignment horizontal="center" vertical="center"/>
    </xf>
    <xf numFmtId="0" fontId="42" fillId="0" borderId="2" xfId="0" applyFont="1" applyBorder="1" applyAlignment="1">
      <alignment horizontal="center" vertical="center" wrapText="1"/>
    </xf>
    <xf numFmtId="0" fontId="43" fillId="6" borderId="1" xfId="0" applyFont="1" applyFill="1" applyBorder="1" applyAlignment="1"/>
    <xf numFmtId="0" fontId="2" fillId="6" borderId="0" xfId="0" applyFont="1" applyFill="1" applyAlignment="1">
      <alignment wrapText="1"/>
    </xf>
    <xf numFmtId="0" fontId="3" fillId="6" borderId="0" xfId="0" applyFont="1" applyFill="1" applyAlignment="1">
      <alignment wrapText="1"/>
    </xf>
    <xf numFmtId="0" fontId="46" fillId="7" borderId="1" xfId="0" applyFont="1" applyFill="1" applyBorder="1" applyAlignment="1">
      <alignment horizontal="center" vertical="center" wrapText="1"/>
    </xf>
    <xf numFmtId="0" fontId="46" fillId="7" borderId="1" xfId="0" applyFont="1" applyFill="1" applyBorder="1" applyAlignment="1">
      <alignment horizontal="center" vertical="center"/>
    </xf>
    <xf numFmtId="0" fontId="43" fillId="6" borderId="1" xfId="0" applyFont="1" applyFill="1" applyBorder="1" applyAlignment="1">
      <alignment horizontal="center" vertical="center" wrapText="1"/>
    </xf>
    <xf numFmtId="0" fontId="43" fillId="6" borderId="1" xfId="0" applyFont="1" applyFill="1" applyBorder="1" applyAlignment="1">
      <alignment wrapText="1"/>
    </xf>
    <xf numFmtId="0" fontId="45" fillId="6" borderId="1" xfId="0" applyFont="1" applyFill="1" applyBorder="1" applyAlignment="1">
      <alignment vertical="center" wrapText="1"/>
    </xf>
    <xf numFmtId="0" fontId="45" fillId="6" borderId="0" xfId="0" applyFont="1" applyFill="1" applyBorder="1" applyAlignment="1">
      <alignment horizontal="left" vertical="center" wrapText="1"/>
    </xf>
    <xf numFmtId="0" fontId="43" fillId="6" borderId="0" xfId="0" applyFont="1" applyFill="1" applyBorder="1" applyAlignment="1">
      <alignment horizontal="left" vertical="center" wrapText="1"/>
    </xf>
    <xf numFmtId="0" fontId="43" fillId="6" borderId="0" xfId="0" applyFont="1" applyFill="1" applyBorder="1" applyAlignment="1">
      <alignment horizontal="left" wrapText="1"/>
    </xf>
    <xf numFmtId="0" fontId="43" fillId="6" borderId="0" xfId="0" applyFont="1" applyFill="1" applyAlignment="1">
      <alignment horizontal="left" wrapText="1"/>
    </xf>
    <xf numFmtId="0" fontId="45" fillId="6" borderId="0" xfId="0" applyFont="1" applyFill="1" applyBorder="1" applyAlignment="1">
      <alignment vertical="center" wrapText="1"/>
    </xf>
    <xf numFmtId="0" fontId="43" fillId="6" borderId="0" xfId="0" applyFont="1" applyFill="1"/>
    <xf numFmtId="0" fontId="43" fillId="6" borderId="0" xfId="0" applyFont="1" applyFill="1" applyBorder="1" applyAlignment="1">
      <alignment vertical="center" wrapText="1"/>
    </xf>
    <xf numFmtId="0" fontId="47" fillId="6" borderId="0" xfId="0" applyFont="1" applyFill="1" applyAlignment="1">
      <alignment wrapText="1"/>
    </xf>
    <xf numFmtId="0" fontId="47" fillId="6" borderId="0" xfId="0" applyFont="1" applyFill="1"/>
    <xf numFmtId="0" fontId="44" fillId="0" borderId="0" xfId="0" applyFont="1" applyFill="1" applyBorder="1" applyAlignment="1">
      <alignment vertical="center"/>
    </xf>
    <xf numFmtId="0" fontId="42" fillId="0" borderId="1" xfId="0" applyFont="1" applyBorder="1" applyAlignment="1">
      <alignment horizontal="center" vertical="justify"/>
    </xf>
    <xf numFmtId="0" fontId="40" fillId="6" borderId="6" xfId="0" applyFont="1" applyFill="1" applyBorder="1" applyAlignment="1">
      <alignment vertical="center" wrapText="1"/>
    </xf>
    <xf numFmtId="0" fontId="40" fillId="6" borderId="7" xfId="0" applyFont="1" applyFill="1" applyBorder="1" applyAlignment="1">
      <alignment vertical="center" wrapText="1"/>
    </xf>
    <xf numFmtId="0" fontId="40" fillId="6" borderId="5" xfId="0" applyFont="1" applyFill="1" applyBorder="1" applyAlignment="1">
      <alignment vertical="center" wrapText="1"/>
    </xf>
    <xf numFmtId="0" fontId="3" fillId="0" borderId="0" xfId="0" applyFont="1" applyAlignment="1">
      <alignment vertical="center" wrapText="1"/>
    </xf>
    <xf numFmtId="0" fontId="44" fillId="0" borderId="0" xfId="0" applyFont="1" applyBorder="1" applyAlignment="1">
      <alignment vertical="center"/>
    </xf>
    <xf numFmtId="0" fontId="2" fillId="6" borderId="0" xfId="0" applyFont="1" applyFill="1" applyBorder="1" applyAlignment="1">
      <alignment wrapText="1"/>
    </xf>
    <xf numFmtId="0" fontId="7" fillId="0" borderId="0" xfId="0" applyFont="1" applyAlignment="1">
      <alignment horizontal="center" vertical="center"/>
    </xf>
    <xf numFmtId="0" fontId="7" fillId="0" borderId="0" xfId="0" applyFont="1" applyBorder="1" applyAlignment="1">
      <alignment horizontal="center" vertical="center"/>
    </xf>
    <xf numFmtId="0" fontId="5" fillId="9" borderId="20" xfId="0" applyFont="1" applyFill="1" applyBorder="1" applyAlignment="1">
      <alignment horizontal="center" vertical="center"/>
    </xf>
    <xf numFmtId="0" fontId="52" fillId="8" borderId="17" xfId="0" applyFont="1" applyFill="1" applyBorder="1" applyAlignment="1">
      <alignment horizontal="center" vertical="center" wrapText="1"/>
    </xf>
    <xf numFmtId="0" fontId="52" fillId="8" borderId="18" xfId="0" applyFont="1" applyFill="1" applyBorder="1" applyAlignment="1">
      <alignment horizontal="center" vertical="center" wrapText="1"/>
    </xf>
    <xf numFmtId="0" fontId="52" fillId="8" borderId="19" xfId="0" applyFont="1" applyFill="1" applyBorder="1" applyAlignment="1">
      <alignment horizontal="center" vertical="center" wrapText="1"/>
    </xf>
    <xf numFmtId="0" fontId="15" fillId="9" borderId="20" xfId="0" applyFont="1" applyFill="1" applyBorder="1" applyAlignment="1">
      <alignment horizontal="center" vertical="center" wrapText="1"/>
    </xf>
    <xf numFmtId="0" fontId="10" fillId="9" borderId="21" xfId="0" applyFont="1" applyFill="1" applyBorder="1" applyAlignment="1">
      <alignment horizontal="center" vertical="center" wrapText="1"/>
    </xf>
    <xf numFmtId="0" fontId="15" fillId="0" borderId="20" xfId="0" applyFont="1" applyBorder="1" applyAlignment="1">
      <alignment horizontal="center" vertical="center" wrapText="1"/>
    </xf>
    <xf numFmtId="0" fontId="10" fillId="0" borderId="21" xfId="0" applyFont="1" applyBorder="1" applyAlignment="1">
      <alignment horizontal="center" vertical="center" wrapText="1"/>
    </xf>
    <xf numFmtId="0" fontId="55" fillId="0" borderId="0" xfId="0" applyFont="1" applyAlignment="1">
      <alignment horizontal="justify" vertical="center"/>
    </xf>
    <xf numFmtId="0" fontId="55" fillId="0" borderId="0" xfId="0" applyFont="1" applyAlignment="1">
      <alignment horizontal="left" vertical="justify"/>
    </xf>
    <xf numFmtId="0" fontId="0" fillId="0" borderId="0" xfId="0" applyAlignment="1">
      <alignment horizontal="left" vertical="justify"/>
    </xf>
    <xf numFmtId="0" fontId="53" fillId="0" borderId="0" xfId="0" applyFont="1" applyAlignment="1">
      <alignment horizontal="left" vertical="center"/>
    </xf>
    <xf numFmtId="0" fontId="0" fillId="0" borderId="0" xfId="0" applyAlignment="1">
      <alignment horizontal="left"/>
    </xf>
    <xf numFmtId="0" fontId="0" fillId="0" borderId="0" xfId="0" applyBorder="1" applyAlignment="1">
      <alignment horizontal="center"/>
    </xf>
    <xf numFmtId="0" fontId="51" fillId="6" borderId="0" xfId="0" applyFont="1" applyFill="1" applyBorder="1" applyAlignment="1">
      <alignment horizontal="center" vertical="center"/>
    </xf>
    <xf numFmtId="0" fontId="51" fillId="6" borderId="0" xfId="0" applyFont="1" applyFill="1" applyBorder="1" applyAlignment="1">
      <alignment horizontal="center" vertical="center" wrapText="1"/>
    </xf>
    <xf numFmtId="0" fontId="0" fillId="6" borderId="0" xfId="0" applyFill="1" applyBorder="1"/>
    <xf numFmtId="0" fontId="7" fillId="6" borderId="0" xfId="0" applyFont="1" applyFill="1" applyBorder="1" applyAlignment="1">
      <alignment vertical="center"/>
    </xf>
    <xf numFmtId="9" fontId="14" fillId="6" borderId="0" xfId="0" applyNumberFormat="1" applyFont="1" applyFill="1" applyBorder="1" applyAlignment="1">
      <alignment horizontal="center" vertical="center" wrapText="1"/>
    </xf>
    <xf numFmtId="0" fontId="5" fillId="6" borderId="0" xfId="0" applyFont="1" applyFill="1" applyBorder="1" applyAlignment="1">
      <alignment horizontal="center" vertical="center"/>
    </xf>
    <xf numFmtId="164" fontId="0" fillId="6" borderId="0" xfId="0" applyNumberFormat="1" applyFill="1" applyBorder="1"/>
    <xf numFmtId="0" fontId="50" fillId="8" borderId="18" xfId="0" applyFont="1" applyFill="1" applyBorder="1" applyAlignment="1">
      <alignment horizontal="center" vertical="center" wrapText="1"/>
    </xf>
    <xf numFmtId="0" fontId="50" fillId="8" borderId="19" xfId="0" applyFont="1" applyFill="1" applyBorder="1" applyAlignment="1">
      <alignment horizontal="center" vertical="center" wrapText="1"/>
    </xf>
    <xf numFmtId="0" fontId="7" fillId="9" borderId="21" xfId="0" applyFont="1" applyFill="1" applyBorder="1" applyAlignment="1">
      <alignment horizontal="center" vertical="center" wrapText="1"/>
    </xf>
    <xf numFmtId="0" fontId="5" fillId="0" borderId="21" xfId="0" applyFont="1" applyBorder="1" applyAlignment="1">
      <alignment horizontal="center" vertical="center" wrapText="1"/>
    </xf>
    <xf numFmtId="0" fontId="5" fillId="9" borderId="21" xfId="0" applyFont="1" applyFill="1" applyBorder="1" applyAlignment="1">
      <alignment horizontal="center" vertical="center" wrapText="1"/>
    </xf>
    <xf numFmtId="3" fontId="7" fillId="9" borderId="21" xfId="0" applyNumberFormat="1" applyFont="1" applyFill="1" applyBorder="1" applyAlignment="1">
      <alignment horizontal="center" vertical="center" wrapText="1"/>
    </xf>
    <xf numFmtId="0" fontId="7" fillId="0" borderId="20" xfId="0" applyFont="1" applyBorder="1" applyAlignment="1">
      <alignment horizontal="center" vertical="justify"/>
    </xf>
    <xf numFmtId="0" fontId="7" fillId="9" borderId="20" xfId="0" applyFont="1" applyFill="1" applyBorder="1" applyAlignment="1">
      <alignment horizontal="center" vertical="justify"/>
    </xf>
    <xf numFmtId="0" fontId="59" fillId="2" borderId="0" xfId="0" applyFont="1" applyFill="1" applyAlignment="1">
      <alignment horizontal="center" vertical="center"/>
    </xf>
    <xf numFmtId="0" fontId="37" fillId="0" borderId="14" xfId="0" applyFont="1" applyBorder="1" applyAlignment="1">
      <alignment horizontal="left"/>
    </xf>
    <xf numFmtId="0" fontId="36" fillId="2" borderId="2" xfId="0" applyFont="1" applyFill="1" applyBorder="1" applyAlignment="1">
      <alignment horizontal="center" vertical="center" wrapText="1"/>
    </xf>
    <xf numFmtId="0" fontId="26" fillId="0" borderId="0" xfId="0" applyFont="1" applyAlignment="1">
      <alignment horizontal="right" vertical="center"/>
    </xf>
    <xf numFmtId="0" fontId="9" fillId="0" borderId="0" xfId="0" applyFont="1" applyFill="1" applyAlignment="1">
      <alignment horizontal="justify" vertical="justify" wrapText="1"/>
    </xf>
    <xf numFmtId="0" fontId="26" fillId="4" borderId="0" xfId="0" applyFont="1" applyFill="1" applyAlignment="1">
      <alignment horizontal="center" vertical="center"/>
    </xf>
    <xf numFmtId="0" fontId="36" fillId="4" borderId="6" xfId="0" applyFont="1" applyFill="1" applyBorder="1" applyAlignment="1">
      <alignment horizontal="center" vertical="center" wrapText="1"/>
    </xf>
    <xf numFmtId="0" fontId="36" fillId="4" borderId="5" xfId="0" applyFont="1" applyFill="1" applyBorder="1" applyAlignment="1">
      <alignment horizontal="center" vertical="center" wrapText="1"/>
    </xf>
    <xf numFmtId="0" fontId="36" fillId="4" borderId="7" xfId="0" applyFont="1" applyFill="1" applyBorder="1" applyAlignment="1">
      <alignment horizontal="center" vertical="center" wrapText="1"/>
    </xf>
    <xf numFmtId="0" fontId="36" fillId="0" borderId="6" xfId="0" applyFont="1" applyBorder="1" applyAlignment="1">
      <alignment horizontal="center" vertical="center" wrapText="1"/>
    </xf>
    <xf numFmtId="0" fontId="36" fillId="0" borderId="5"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5" xfId="0" applyFont="1" applyBorder="1" applyAlignment="1">
      <alignment horizontal="center" vertical="center" wrapText="1"/>
    </xf>
    <xf numFmtId="0" fontId="35" fillId="0" borderId="6" xfId="0" applyFont="1" applyBorder="1" applyAlignment="1">
      <alignment horizontal="justify" vertical="center"/>
    </xf>
    <xf numFmtId="0" fontId="35" fillId="0" borderId="7" xfId="0" applyFont="1" applyBorder="1" applyAlignment="1">
      <alignment horizontal="justify" vertical="center"/>
    </xf>
    <xf numFmtId="0" fontId="35" fillId="0" borderId="5" xfId="0" applyFont="1" applyBorder="1" applyAlignment="1">
      <alignment horizontal="justify" vertical="center"/>
    </xf>
    <xf numFmtId="0" fontId="35" fillId="0" borderId="6" xfId="0" applyFont="1" applyBorder="1" applyAlignment="1">
      <alignment horizontal="center" vertical="center"/>
    </xf>
    <xf numFmtId="0" fontId="35" fillId="0" borderId="7" xfId="0" applyFont="1" applyBorder="1" applyAlignment="1">
      <alignment horizontal="center" vertical="center"/>
    </xf>
    <xf numFmtId="0" fontId="35" fillId="0" borderId="5" xfId="0" applyFont="1" applyBorder="1" applyAlignment="1">
      <alignment horizontal="center" vertical="center"/>
    </xf>
    <xf numFmtId="0" fontId="35" fillId="0" borderId="6" xfId="0" applyFont="1" applyBorder="1" applyAlignment="1">
      <alignment horizontal="justify" vertical="justify"/>
    </xf>
    <xf numFmtId="0" fontId="35" fillId="0" borderId="7" xfId="0" applyFont="1" applyBorder="1" applyAlignment="1">
      <alignment horizontal="justify" vertical="justify"/>
    </xf>
    <xf numFmtId="0" fontId="35" fillId="0" borderId="5" xfId="0" applyFont="1" applyBorder="1" applyAlignment="1">
      <alignment horizontal="justify" vertical="justify"/>
    </xf>
    <xf numFmtId="0" fontId="36" fillId="0" borderId="8" xfId="0" applyFont="1" applyBorder="1" applyAlignment="1">
      <alignment horizontal="center" vertical="center" wrapText="1"/>
    </xf>
    <xf numFmtId="0" fontId="36" fillId="0" borderId="9" xfId="0" applyFont="1" applyBorder="1" applyAlignment="1">
      <alignment horizontal="center" vertical="center" wrapText="1"/>
    </xf>
    <xf numFmtId="0" fontId="35" fillId="0" borderId="8" xfId="0" applyFont="1" applyBorder="1" applyAlignment="1">
      <alignment horizontal="center" vertical="center"/>
    </xf>
    <xf numFmtId="0" fontId="35" fillId="0" borderId="15" xfId="0" applyFont="1" applyBorder="1" applyAlignment="1">
      <alignment horizontal="center" vertical="center"/>
    </xf>
    <xf numFmtId="0" fontId="35" fillId="0" borderId="9" xfId="0" applyFont="1" applyBorder="1" applyAlignment="1">
      <alignment horizontal="center" vertical="center"/>
    </xf>
    <xf numFmtId="0" fontId="35" fillId="0" borderId="8" xfId="0" applyFont="1" applyBorder="1" applyAlignment="1">
      <alignment horizontal="justify" vertical="justify"/>
    </xf>
    <xf numFmtId="0" fontId="35" fillId="0" borderId="15" xfId="0" applyFont="1" applyBorder="1" applyAlignment="1">
      <alignment horizontal="justify" vertical="justify"/>
    </xf>
    <xf numFmtId="0" fontId="35" fillId="0" borderId="9" xfId="0" applyFont="1" applyBorder="1" applyAlignment="1">
      <alignment horizontal="justify" vertical="justify"/>
    </xf>
    <xf numFmtId="0" fontId="38" fillId="0" borderId="1" xfId="0" applyFont="1" applyBorder="1" applyAlignment="1">
      <alignment horizontal="center" vertical="center" wrapText="1"/>
    </xf>
    <xf numFmtId="0" fontId="35" fillId="0" borderId="1" xfId="0" applyFont="1" applyBorder="1" applyAlignment="1">
      <alignment horizontal="justify" vertical="justify"/>
    </xf>
    <xf numFmtId="0" fontId="36" fillId="0" borderId="1" xfId="0" applyFont="1" applyBorder="1" applyAlignment="1">
      <alignment horizontal="center" vertical="center" wrapText="1"/>
    </xf>
    <xf numFmtId="0" fontId="35" fillId="0" borderId="1" xfId="0" applyFont="1" applyBorder="1" applyAlignment="1">
      <alignment horizontal="center" vertical="center"/>
    </xf>
    <xf numFmtId="0" fontId="39" fillId="0" borderId="0" xfId="0" applyFont="1" applyBorder="1" applyAlignment="1">
      <alignment horizontal="right" vertical="center" wrapText="1"/>
    </xf>
    <xf numFmtId="0" fontId="40" fillId="6" borderId="0" xfId="0" applyFont="1" applyFill="1" applyBorder="1" applyAlignment="1">
      <alignment horizontal="justify" vertical="justify" wrapText="1"/>
    </xf>
    <xf numFmtId="0" fontId="40" fillId="6" borderId="0" xfId="0" applyFont="1" applyFill="1" applyBorder="1" applyAlignment="1">
      <alignment horizontal="center" vertical="justify" wrapText="1"/>
    </xf>
    <xf numFmtId="0" fontId="41" fillId="7" borderId="1" xfId="0" applyFont="1" applyFill="1" applyBorder="1" applyAlignment="1">
      <alignment horizontal="center" vertical="center"/>
    </xf>
    <xf numFmtId="0" fontId="43" fillId="6" borderId="1" xfId="0" applyFont="1" applyFill="1" applyBorder="1" applyAlignment="1">
      <alignment horizontal="center" vertical="center"/>
    </xf>
    <xf numFmtId="0" fontId="42" fillId="0" borderId="1" xfId="0" applyFont="1" applyBorder="1" applyAlignment="1">
      <alignment horizontal="center" vertical="center"/>
    </xf>
    <xf numFmtId="0" fontId="44" fillId="0" borderId="16" xfId="0" applyFont="1" applyBorder="1" applyAlignment="1">
      <alignment horizontal="left" vertical="center"/>
    </xf>
    <xf numFmtId="0" fontId="44" fillId="0" borderId="11" xfId="0" applyFont="1" applyBorder="1" applyAlignment="1">
      <alignment horizontal="left" vertical="center"/>
    </xf>
    <xf numFmtId="0" fontId="43"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43" fillId="0" borderId="1" xfId="0" applyFont="1" applyBorder="1" applyAlignment="1">
      <alignment horizontal="left" vertical="center" wrapText="1"/>
    </xf>
    <xf numFmtId="0" fontId="43" fillId="6" borderId="1" xfId="0" applyFont="1" applyFill="1" applyBorder="1" applyAlignment="1">
      <alignment horizontal="center"/>
    </xf>
    <xf numFmtId="0" fontId="43" fillId="0" borderId="1" xfId="0" applyFont="1" applyBorder="1" applyAlignment="1">
      <alignment horizontal="left" vertical="center"/>
    </xf>
    <xf numFmtId="0" fontId="42" fillId="0" borderId="1" xfId="0" applyFont="1" applyBorder="1" applyAlignment="1">
      <alignment horizontal="left" vertical="center"/>
    </xf>
    <xf numFmtId="0" fontId="42" fillId="6" borderId="1" xfId="0" applyFont="1" applyFill="1" applyBorder="1" applyAlignment="1">
      <alignment horizontal="left" vertical="center" wrapText="1"/>
    </xf>
    <xf numFmtId="0" fontId="42" fillId="7" borderId="15" xfId="0" applyFont="1" applyFill="1" applyBorder="1" applyAlignment="1">
      <alignment horizontal="center" vertical="center" wrapText="1"/>
    </xf>
    <xf numFmtId="0" fontId="42" fillId="0" borderId="1" xfId="0" applyFont="1" applyBorder="1" applyAlignment="1">
      <alignment horizontal="center" vertical="center" wrapText="1"/>
    </xf>
    <xf numFmtId="0" fontId="42" fillId="0" borderId="6" xfId="0" applyFont="1" applyBorder="1" applyAlignment="1">
      <alignment horizontal="center" vertical="center" wrapText="1"/>
    </xf>
    <xf numFmtId="0" fontId="42" fillId="0" borderId="7" xfId="0" applyFont="1" applyBorder="1" applyAlignment="1">
      <alignment horizontal="center" vertical="center" wrapText="1"/>
    </xf>
    <xf numFmtId="0" fontId="42" fillId="0" borderId="5" xfId="0" applyFont="1" applyBorder="1" applyAlignment="1">
      <alignment horizontal="center" vertical="center" wrapText="1"/>
    </xf>
    <xf numFmtId="0" fontId="45" fillId="7" borderId="15" xfId="0" applyFont="1" applyFill="1" applyBorder="1" applyAlignment="1">
      <alignment horizontal="center" vertical="center" wrapText="1"/>
    </xf>
    <xf numFmtId="0" fontId="44" fillId="0" borderId="1" xfId="0" applyFont="1" applyBorder="1" applyAlignment="1">
      <alignment horizontal="left" vertical="center" wrapText="1"/>
    </xf>
    <xf numFmtId="0" fontId="40" fillId="6" borderId="1" xfId="0" applyFont="1" applyFill="1" applyBorder="1" applyAlignment="1">
      <alignment horizontal="center" wrapText="1"/>
    </xf>
    <xf numFmtId="0" fontId="45" fillId="6" borderId="1" xfId="0" applyFont="1" applyFill="1" applyBorder="1" applyAlignment="1">
      <alignment horizontal="center" vertical="center" wrapText="1"/>
    </xf>
    <xf numFmtId="0" fontId="40" fillId="6" borderId="1" xfId="0" applyFont="1" applyFill="1" applyBorder="1" applyAlignment="1">
      <alignment horizontal="center" vertical="center" wrapText="1"/>
    </xf>
    <xf numFmtId="0" fontId="45" fillId="7" borderId="1" xfId="0" applyFont="1" applyFill="1" applyBorder="1" applyAlignment="1">
      <alignment horizontal="center" vertical="center" wrapText="1"/>
    </xf>
    <xf numFmtId="0" fontId="45" fillId="7" borderId="8" xfId="0" applyFont="1" applyFill="1" applyBorder="1" applyAlignment="1">
      <alignment horizontal="center" vertical="center" wrapText="1"/>
    </xf>
    <xf numFmtId="0" fontId="45" fillId="7" borderId="9" xfId="0" applyFont="1" applyFill="1" applyBorder="1" applyAlignment="1">
      <alignment horizontal="center" vertical="center" wrapText="1"/>
    </xf>
    <xf numFmtId="0" fontId="45" fillId="7" borderId="12" xfId="0" applyFont="1" applyFill="1" applyBorder="1" applyAlignment="1">
      <alignment horizontal="center" vertical="center" wrapText="1"/>
    </xf>
    <xf numFmtId="0" fontId="45" fillId="7" borderId="13" xfId="0" applyFont="1" applyFill="1" applyBorder="1" applyAlignment="1">
      <alignment horizontal="center" vertical="center" wrapText="1"/>
    </xf>
    <xf numFmtId="0" fontId="40" fillId="6" borderId="6" xfId="0" applyFont="1" applyFill="1" applyBorder="1" applyAlignment="1">
      <alignment horizontal="center" vertical="center" wrapText="1"/>
    </xf>
    <xf numFmtId="0" fontId="40" fillId="6" borderId="7" xfId="0" applyFont="1" applyFill="1" applyBorder="1" applyAlignment="1">
      <alignment horizontal="center" vertical="center" wrapText="1"/>
    </xf>
    <xf numFmtId="0" fontId="40" fillId="6" borderId="5" xfId="0" applyFont="1" applyFill="1" applyBorder="1" applyAlignment="1">
      <alignment horizontal="center" vertical="center" wrapText="1"/>
    </xf>
    <xf numFmtId="0" fontId="44" fillId="0" borderId="15" xfId="0" applyFont="1" applyBorder="1" applyAlignment="1">
      <alignment horizontal="center" vertical="center" wrapText="1"/>
    </xf>
    <xf numFmtId="0" fontId="44" fillId="0" borderId="0" xfId="0" applyFont="1" applyBorder="1" applyAlignment="1">
      <alignment horizontal="center" vertical="center" wrapText="1"/>
    </xf>
    <xf numFmtId="0" fontId="44" fillId="0" borderId="1" xfId="0" applyFont="1" applyBorder="1" applyAlignment="1">
      <alignment vertical="center"/>
    </xf>
    <xf numFmtId="0" fontId="42" fillId="0" borderId="1" xfId="0" applyFont="1" applyBorder="1" applyAlignment="1">
      <alignment horizontal="left" vertical="center" wrapText="1"/>
    </xf>
    <xf numFmtId="0" fontId="32" fillId="0" borderId="0" xfId="0" applyFont="1" applyAlignment="1">
      <alignment horizontal="center" vertical="center"/>
    </xf>
    <xf numFmtId="0" fontId="41" fillId="6" borderId="0" xfId="0" applyFont="1" applyFill="1" applyBorder="1" applyAlignment="1">
      <alignment horizontal="center" vertical="center"/>
    </xf>
    <xf numFmtId="0" fontId="45" fillId="7" borderId="14" xfId="0" applyFont="1" applyFill="1" applyBorder="1" applyAlignment="1">
      <alignment horizontal="center" vertical="center" wrapText="1"/>
    </xf>
    <xf numFmtId="0" fontId="48" fillId="0" borderId="1" xfId="0" applyFont="1" applyBorder="1" applyAlignment="1">
      <alignment horizontal="left" vertical="center" wrapText="1"/>
    </xf>
    <xf numFmtId="0" fontId="59" fillId="2" borderId="15"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3" fillId="0" borderId="2" xfId="0" applyFont="1" applyFill="1" applyBorder="1" applyAlignment="1">
      <alignment horizontal="center" vertical="center" textRotation="90"/>
    </xf>
    <xf numFmtId="0" fontId="13" fillId="0" borderId="4" xfId="0" applyFont="1" applyFill="1" applyBorder="1" applyAlignment="1">
      <alignment horizontal="center" vertical="center" textRotation="90"/>
    </xf>
    <xf numFmtId="0" fontId="5" fillId="0" borderId="3" xfId="0" applyFont="1" applyFill="1" applyBorder="1" applyAlignment="1">
      <alignment horizontal="center" vertical="center" wrapText="1"/>
    </xf>
    <xf numFmtId="0" fontId="13" fillId="0" borderId="3" xfId="0" applyFont="1" applyFill="1" applyBorder="1" applyAlignment="1">
      <alignment horizontal="center" vertical="center" textRotation="90"/>
    </xf>
    <xf numFmtId="0" fontId="5" fillId="0" borderId="2" xfId="0" applyFont="1" applyFill="1" applyBorder="1" applyAlignment="1">
      <alignment horizontal="center" vertical="center" textRotation="90"/>
    </xf>
    <xf numFmtId="0" fontId="5" fillId="0" borderId="3" xfId="0" applyFont="1" applyFill="1" applyBorder="1" applyAlignment="1">
      <alignment horizontal="center" vertical="center" textRotation="90"/>
    </xf>
    <xf numFmtId="0" fontId="5" fillId="0" borderId="4" xfId="0" applyFont="1" applyFill="1" applyBorder="1" applyAlignment="1">
      <alignment horizontal="center" vertical="center" textRotation="90"/>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13" fillId="3" borderId="2" xfId="0" applyFont="1" applyFill="1" applyBorder="1" applyAlignment="1">
      <alignment horizontal="center" vertical="center" textRotation="90"/>
    </xf>
    <xf numFmtId="0" fontId="13" fillId="3" borderId="3" xfId="0" applyFont="1" applyFill="1" applyBorder="1" applyAlignment="1">
      <alignment horizontal="center" vertical="center" textRotation="90"/>
    </xf>
    <xf numFmtId="0" fontId="13" fillId="3" borderId="4" xfId="0" applyFont="1" applyFill="1" applyBorder="1" applyAlignment="1">
      <alignment horizontal="center" vertical="center" textRotation="90"/>
    </xf>
    <xf numFmtId="0" fontId="30" fillId="0" borderId="2" xfId="0" applyFont="1" applyBorder="1" applyAlignment="1">
      <alignment horizontal="center"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1" fillId="0" borderId="2" xfId="0" applyFont="1" applyBorder="1" applyAlignment="1">
      <alignment horizontal="center" vertical="center"/>
    </xf>
    <xf numFmtId="0" fontId="31" fillId="0" borderId="4" xfId="0" applyFont="1" applyBorder="1" applyAlignment="1">
      <alignment horizontal="center" vertical="center"/>
    </xf>
    <xf numFmtId="0" fontId="31" fillId="0" borderId="3" xfId="0" applyFont="1" applyBorder="1" applyAlignment="1">
      <alignment horizontal="center" vertical="center"/>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3" borderId="1" xfId="0" applyFont="1" applyFill="1" applyBorder="1" applyAlignment="1">
      <alignment horizontal="center" vertical="center"/>
    </xf>
    <xf numFmtId="0" fontId="25" fillId="2" borderId="1" xfId="0" applyFont="1" applyFill="1" applyBorder="1" applyAlignment="1">
      <alignment horizontal="center" vertical="center"/>
    </xf>
    <xf numFmtId="0" fontId="15" fillId="0" borderId="1" xfId="0" applyFont="1" applyBorder="1" applyAlignment="1">
      <alignment horizontal="center" vertical="center"/>
    </xf>
    <xf numFmtId="0" fontId="7" fillId="2" borderId="2"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3"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5" xfId="0" applyFont="1" applyBorder="1" applyAlignment="1">
      <alignment horizontal="center" vertical="center"/>
    </xf>
    <xf numFmtId="0" fontId="8" fillId="2" borderId="1" xfId="0" applyFont="1" applyFill="1" applyBorder="1" applyAlignment="1">
      <alignment horizontal="center" vertical="center"/>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24" fillId="3" borderId="1" xfId="0" applyFont="1" applyFill="1" applyBorder="1" applyAlignment="1">
      <alignment horizontal="center" vertical="center"/>
    </xf>
    <xf numFmtId="0" fontId="11" fillId="5" borderId="1" xfId="0" applyFont="1" applyFill="1" applyBorder="1" applyAlignment="1">
      <alignment horizontal="center" vertical="center"/>
    </xf>
    <xf numFmtId="0" fontId="27" fillId="0" borderId="14" xfId="0" applyFont="1" applyBorder="1" applyAlignment="1">
      <alignment horizontal="right" vertical="center"/>
    </xf>
    <xf numFmtId="0" fontId="49" fillId="0" borderId="0" xfId="0" applyFont="1" applyBorder="1" applyAlignment="1">
      <alignment horizontal="center"/>
    </xf>
    <xf numFmtId="0" fontId="55" fillId="0" borderId="0" xfId="0" applyFont="1" applyAlignment="1">
      <alignment horizontal="left" vertical="justify"/>
    </xf>
    <xf numFmtId="0" fontId="0" fillId="8" borderId="17" xfId="0" applyFill="1" applyBorder="1" applyAlignment="1">
      <alignment vertical="top"/>
    </xf>
    <xf numFmtId="0" fontId="0" fillId="8" borderId="18" xfId="0" applyFill="1" applyBorder="1" applyAlignment="1">
      <alignment vertical="top"/>
    </xf>
    <xf numFmtId="0" fontId="5" fillId="9" borderId="22" xfId="0" applyFont="1" applyFill="1" applyBorder="1" applyAlignment="1">
      <alignment horizontal="center" vertical="center"/>
    </xf>
    <xf numFmtId="0" fontId="5" fillId="9" borderId="23" xfId="0" applyFont="1" applyFill="1" applyBorder="1" applyAlignment="1">
      <alignment horizontal="center" vertical="center"/>
    </xf>
    <xf numFmtId="0" fontId="49" fillId="0" borderId="0" xfId="0" applyFont="1" applyAlignment="1">
      <alignment horizontal="center"/>
    </xf>
    <xf numFmtId="0" fontId="53" fillId="0" borderId="0" xfId="0" applyFont="1" applyAlignment="1">
      <alignment horizontal="left" vertical="center"/>
    </xf>
    <xf numFmtId="0" fontId="27" fillId="0" borderId="10" xfId="0" applyFont="1" applyBorder="1" applyAlignment="1">
      <alignment horizontal="right" vertical="center"/>
    </xf>
    <xf numFmtId="0" fontId="27" fillId="0" borderId="0" xfId="0" applyFont="1" applyBorder="1" applyAlignment="1">
      <alignment horizontal="right" vertical="center"/>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32" fillId="2" borderId="6" xfId="0" applyFont="1" applyFill="1" applyBorder="1" applyAlignment="1">
      <alignment horizontal="center" vertical="center" wrapText="1"/>
    </xf>
    <xf numFmtId="0" fontId="32" fillId="2" borderId="7" xfId="0" applyFont="1" applyFill="1" applyBorder="1" applyAlignment="1">
      <alignment horizontal="center" vertical="center" wrapText="1"/>
    </xf>
    <xf numFmtId="0" fontId="32" fillId="2" borderId="5"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34" fillId="3" borderId="1" xfId="0" applyFont="1" applyFill="1" applyBorder="1" applyAlignment="1">
      <alignment horizontal="center" vertical="center"/>
    </xf>
    <xf numFmtId="0" fontId="22" fillId="2" borderId="6" xfId="0" applyFont="1" applyFill="1" applyBorder="1" applyAlignment="1">
      <alignment horizontal="center" vertical="center" wrapText="1"/>
    </xf>
    <xf numFmtId="0" fontId="22" fillId="2" borderId="5" xfId="0" applyFont="1" applyFill="1" applyBorder="1" applyAlignment="1">
      <alignment horizontal="center" vertical="center" wrapText="1"/>
    </xf>
    <xf numFmtId="0" fontId="12" fillId="3" borderId="1" xfId="0" applyFont="1" applyFill="1" applyBorder="1" applyAlignment="1">
      <alignment horizontal="center" vertical="center"/>
    </xf>
    <xf numFmtId="0" fontId="22" fillId="2" borderId="7" xfId="0" applyFont="1" applyFill="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5" xfId="0" applyFont="1" applyBorder="1" applyAlignment="1">
      <alignment horizontal="center" vertical="center"/>
    </xf>
  </cellXfs>
  <cellStyles count="1">
    <cellStyle name="Normal" xfId="0" builtinId="0"/>
  </cellStyles>
  <dxfs count="4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028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123825</xdr:rowOff>
    </xdr:from>
    <xdr:to>
      <xdr:col>4</xdr:col>
      <xdr:colOff>219074</xdr:colOff>
      <xdr:row>0</xdr:row>
      <xdr:rowOff>1066800</xdr:rowOff>
    </xdr:to>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0" y="123825"/>
          <a:ext cx="2828924" cy="942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50986</xdr:colOff>
      <xdr:row>0</xdr:row>
      <xdr:rowOff>165288</xdr:rowOff>
    </xdr:from>
    <xdr:ext cx="2358278" cy="786093"/>
    <xdr:pic>
      <xdr:nvPicPr>
        <xdr:cNvPr id="4" name="Imagen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50986" y="165288"/>
          <a:ext cx="2358278" cy="786093"/>
        </a:xfrm>
        <a:prstGeom prst="rect">
          <a:avLst/>
        </a:prstGeom>
      </xdr:spPr>
    </xdr:pic>
    <xdr:clientData/>
  </xdr:oneCellAnchor>
  <xdr:twoCellAnchor>
    <xdr:from>
      <xdr:col>7</xdr:col>
      <xdr:colOff>479577</xdr:colOff>
      <xdr:row>5</xdr:row>
      <xdr:rowOff>79824</xdr:rowOff>
    </xdr:from>
    <xdr:to>
      <xdr:col>7</xdr:col>
      <xdr:colOff>727227</xdr:colOff>
      <xdr:row>5</xdr:row>
      <xdr:rowOff>300580</xdr:rowOff>
    </xdr:to>
    <xdr:sp macro="" textlink="">
      <xdr:nvSpPr>
        <xdr:cNvPr id="5" name="Text Box 11"/>
        <xdr:cNvSpPr txBox="1">
          <a:spLocks noChangeArrowheads="1"/>
        </xdr:cNvSpPr>
      </xdr:nvSpPr>
      <xdr:spPr bwMode="auto">
        <a:xfrm>
          <a:off x="7356627" y="3527874"/>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twoCellAnchor>
    <xdr:from>
      <xdr:col>5</xdr:col>
      <xdr:colOff>315684</xdr:colOff>
      <xdr:row>9</xdr:row>
      <xdr:rowOff>102054</xdr:rowOff>
    </xdr:from>
    <xdr:to>
      <xdr:col>5</xdr:col>
      <xdr:colOff>576941</xdr:colOff>
      <xdr:row>9</xdr:row>
      <xdr:rowOff>315687</xdr:rowOff>
    </xdr:to>
    <xdr:sp macro="" textlink="">
      <xdr:nvSpPr>
        <xdr:cNvPr id="6" name="Rectangle 15"/>
        <xdr:cNvSpPr>
          <a:spLocks noChangeArrowheads="1"/>
        </xdr:cNvSpPr>
      </xdr:nvSpPr>
      <xdr:spPr bwMode="auto">
        <a:xfrm>
          <a:off x="5421084" y="574085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3</xdr:col>
      <xdr:colOff>329292</xdr:colOff>
      <xdr:row>9</xdr:row>
      <xdr:rowOff>102054</xdr:rowOff>
    </xdr:from>
    <xdr:to>
      <xdr:col>3</xdr:col>
      <xdr:colOff>590549</xdr:colOff>
      <xdr:row>9</xdr:row>
      <xdr:rowOff>315687</xdr:rowOff>
    </xdr:to>
    <xdr:sp macro="" textlink="">
      <xdr:nvSpPr>
        <xdr:cNvPr id="9" name="Rectangle 15"/>
        <xdr:cNvSpPr>
          <a:spLocks noChangeArrowheads="1"/>
        </xdr:cNvSpPr>
      </xdr:nvSpPr>
      <xdr:spPr bwMode="auto">
        <a:xfrm>
          <a:off x="3577317" y="574085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0</xdr:col>
      <xdr:colOff>77880</xdr:colOff>
      <xdr:row>42</xdr:row>
      <xdr:rowOff>144402</xdr:rowOff>
    </xdr:from>
    <xdr:to>
      <xdr:col>0</xdr:col>
      <xdr:colOff>201705</xdr:colOff>
      <xdr:row>42</xdr:row>
      <xdr:rowOff>268227</xdr:rowOff>
    </xdr:to>
    <xdr:sp macro="" textlink="">
      <xdr:nvSpPr>
        <xdr:cNvPr id="10" name="Rectangle 16"/>
        <xdr:cNvSpPr>
          <a:spLocks noChangeArrowheads="1"/>
        </xdr:cNvSpPr>
      </xdr:nvSpPr>
      <xdr:spPr bwMode="auto">
        <a:xfrm>
          <a:off x="77880" y="13650852"/>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70087</xdr:colOff>
      <xdr:row>41</xdr:row>
      <xdr:rowOff>259517</xdr:rowOff>
    </xdr:from>
    <xdr:to>
      <xdr:col>0</xdr:col>
      <xdr:colOff>193912</xdr:colOff>
      <xdr:row>41</xdr:row>
      <xdr:rowOff>383342</xdr:rowOff>
    </xdr:to>
    <xdr:sp macro="" textlink="">
      <xdr:nvSpPr>
        <xdr:cNvPr id="11" name="Rectangle 16"/>
        <xdr:cNvSpPr>
          <a:spLocks noChangeArrowheads="1"/>
        </xdr:cNvSpPr>
      </xdr:nvSpPr>
      <xdr:spPr bwMode="auto">
        <a:xfrm>
          <a:off x="70087" y="13099217"/>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77880</xdr:colOff>
      <xdr:row>40</xdr:row>
      <xdr:rowOff>219788</xdr:rowOff>
    </xdr:from>
    <xdr:to>
      <xdr:col>0</xdr:col>
      <xdr:colOff>201705</xdr:colOff>
      <xdr:row>40</xdr:row>
      <xdr:rowOff>343613</xdr:rowOff>
    </xdr:to>
    <xdr:sp macro="" textlink="">
      <xdr:nvSpPr>
        <xdr:cNvPr id="12" name="Rectangle 16"/>
        <xdr:cNvSpPr>
          <a:spLocks noChangeArrowheads="1"/>
        </xdr:cNvSpPr>
      </xdr:nvSpPr>
      <xdr:spPr bwMode="auto">
        <a:xfrm>
          <a:off x="77880" y="12402263"/>
          <a:ext cx="123825" cy="123825"/>
        </a:xfrm>
        <a:prstGeom prst="rect">
          <a:avLst/>
        </a:prstGeom>
        <a:solidFill>
          <a:srgbClr val="FFFFFF"/>
        </a:solidFill>
        <a:ln w="9525">
          <a:solidFill>
            <a:srgbClr val="000000"/>
          </a:solidFill>
          <a:miter lim="800000"/>
          <a:headEnd/>
          <a:tailEnd/>
        </a:ln>
      </xdr:spPr>
    </xdr:sp>
    <xdr:clientData/>
  </xdr:twoCellAnchor>
  <xdr:twoCellAnchor>
    <xdr:from>
      <xdr:col>3</xdr:col>
      <xdr:colOff>531530</xdr:colOff>
      <xdr:row>5</xdr:row>
      <xdr:rowOff>79825</xdr:rowOff>
    </xdr:from>
    <xdr:to>
      <xdr:col>3</xdr:col>
      <xdr:colOff>779180</xdr:colOff>
      <xdr:row>5</xdr:row>
      <xdr:rowOff>300581</xdr:rowOff>
    </xdr:to>
    <xdr:sp macro="" textlink="">
      <xdr:nvSpPr>
        <xdr:cNvPr id="13" name="Text Box 11"/>
        <xdr:cNvSpPr txBox="1">
          <a:spLocks noChangeArrowheads="1"/>
        </xdr:cNvSpPr>
      </xdr:nvSpPr>
      <xdr:spPr bwMode="auto">
        <a:xfrm>
          <a:off x="3779555" y="3527875"/>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0</xdr:col>
      <xdr:colOff>28575</xdr:colOff>
      <xdr:row>0</xdr:row>
      <xdr:rowOff>133350</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133350"/>
          <a:ext cx="2828924" cy="942975"/>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tabSelected="1" zoomScale="70" zoomScaleNormal="70" zoomScalePageLayoutView="70" workbookViewId="0">
      <pane ySplit="1" topLeftCell="A8" activePane="bottomLeft" state="frozen"/>
      <selection pane="bottomLeft" activeCell="A16" sqref="A16:B16"/>
    </sheetView>
  </sheetViews>
  <sheetFormatPr baseColWidth="10" defaultRowHeight="15" x14ac:dyDescent="0.25"/>
  <cols>
    <col min="1" max="1" width="4.42578125" customWidth="1"/>
    <col min="2" max="2" width="11.85546875" customWidth="1"/>
    <col min="7" max="8" width="21.85546875" customWidth="1"/>
    <col min="9" max="9" width="39.85546875" customWidth="1"/>
  </cols>
  <sheetData>
    <row r="1" spans="1:9" ht="95.25" customHeight="1" x14ac:dyDescent="0.25">
      <c r="A1" s="128" t="s">
        <v>26</v>
      </c>
      <c r="B1" s="128"/>
      <c r="C1" s="128"/>
      <c r="D1" s="128"/>
      <c r="E1" s="128"/>
      <c r="F1" s="128"/>
      <c r="G1" s="128"/>
      <c r="H1" s="128"/>
      <c r="I1" s="128"/>
    </row>
    <row r="2" spans="1:9" ht="117" customHeight="1" x14ac:dyDescent="0.25">
      <c r="A2" s="129" t="s">
        <v>665</v>
      </c>
      <c r="B2" s="129"/>
      <c r="C2" s="129"/>
      <c r="D2" s="129"/>
      <c r="E2" s="129"/>
      <c r="F2" s="129"/>
      <c r="G2" s="129"/>
      <c r="H2" s="129"/>
      <c r="I2" s="129"/>
    </row>
    <row r="3" spans="1:9" ht="39.75" customHeight="1" x14ac:dyDescent="0.25">
      <c r="A3" s="130" t="s">
        <v>24</v>
      </c>
      <c r="B3" s="130"/>
      <c r="C3" s="130"/>
      <c r="D3" s="130"/>
      <c r="E3" s="130"/>
      <c r="F3" s="130"/>
      <c r="G3" s="130"/>
      <c r="H3" s="130"/>
      <c r="I3" s="130"/>
    </row>
    <row r="4" spans="1:9" ht="117.75" customHeight="1" x14ac:dyDescent="0.25">
      <c r="A4" s="129" t="s">
        <v>666</v>
      </c>
      <c r="B4" s="129"/>
      <c r="C4" s="129"/>
      <c r="D4" s="129"/>
      <c r="E4" s="129"/>
      <c r="F4" s="129"/>
      <c r="G4" s="129"/>
      <c r="H4" s="129"/>
      <c r="I4" s="129"/>
    </row>
    <row r="5" spans="1:9" ht="32.25" customHeight="1" x14ac:dyDescent="0.25">
      <c r="A5" s="130" t="s">
        <v>25</v>
      </c>
      <c r="B5" s="130"/>
      <c r="C5" s="130"/>
      <c r="D5" s="130"/>
      <c r="E5" s="130"/>
      <c r="F5" s="130"/>
      <c r="G5" s="130"/>
      <c r="H5" s="130"/>
      <c r="I5" s="130"/>
    </row>
    <row r="6" spans="1:9" ht="15" customHeight="1" x14ac:dyDescent="0.25">
      <c r="A6" s="51"/>
      <c r="B6" s="52" t="s">
        <v>29</v>
      </c>
      <c r="C6" s="53" t="s">
        <v>26</v>
      </c>
      <c r="D6" s="51"/>
      <c r="E6" s="51"/>
      <c r="F6" s="51"/>
      <c r="G6" s="54"/>
      <c r="H6" s="51"/>
      <c r="I6" s="51"/>
    </row>
    <row r="7" spans="1:9" ht="14.25" customHeight="1" x14ac:dyDescent="0.25">
      <c r="A7" s="51"/>
      <c r="B7" s="52" t="s">
        <v>28</v>
      </c>
      <c r="C7" s="53" t="s">
        <v>27</v>
      </c>
      <c r="D7" s="51"/>
      <c r="E7" s="51"/>
      <c r="F7" s="51"/>
      <c r="G7" s="54"/>
      <c r="H7" s="51"/>
      <c r="I7" s="51"/>
    </row>
    <row r="8" spans="1:9" ht="12" customHeight="1" x14ac:dyDescent="0.25">
      <c r="A8" s="51"/>
      <c r="B8" s="52"/>
      <c r="C8" s="53"/>
      <c r="D8" s="51"/>
      <c r="E8" s="51"/>
      <c r="F8" s="51"/>
      <c r="G8" s="54"/>
      <c r="H8" s="51"/>
      <c r="I8" s="51"/>
    </row>
    <row r="9" spans="1:9" ht="14.25" customHeight="1" x14ac:dyDescent="0.25">
      <c r="A9" s="126" t="s">
        <v>667</v>
      </c>
      <c r="B9" s="126"/>
      <c r="C9" s="126"/>
      <c r="D9" s="126"/>
      <c r="E9" s="126"/>
      <c r="F9" s="126"/>
      <c r="G9" s="126"/>
      <c r="H9" s="126"/>
      <c r="I9" s="126"/>
    </row>
    <row r="10" spans="1:9" ht="19.5" customHeight="1" x14ac:dyDescent="0.25">
      <c r="A10" s="127" t="s">
        <v>30</v>
      </c>
      <c r="B10" s="127"/>
      <c r="C10" s="127"/>
      <c r="D10" s="127"/>
      <c r="E10" s="127"/>
      <c r="F10" s="127"/>
      <c r="G10" s="127"/>
      <c r="H10" s="127"/>
      <c r="I10" s="127"/>
    </row>
    <row r="11" spans="1:9" s="23" customFormat="1" ht="21.75" customHeight="1" x14ac:dyDescent="0.25">
      <c r="A11" s="131" t="s">
        <v>668</v>
      </c>
      <c r="B11" s="132"/>
      <c r="C11" s="131" t="s">
        <v>669</v>
      </c>
      <c r="D11" s="133"/>
      <c r="E11" s="132"/>
      <c r="F11" s="131" t="s">
        <v>670</v>
      </c>
      <c r="G11" s="133"/>
      <c r="H11" s="132"/>
      <c r="I11" s="55" t="s">
        <v>671</v>
      </c>
    </row>
    <row r="12" spans="1:9" ht="32.25" customHeight="1" x14ac:dyDescent="0.25">
      <c r="A12" s="134" t="s">
        <v>2</v>
      </c>
      <c r="B12" s="135"/>
      <c r="C12" s="136" t="s">
        <v>672</v>
      </c>
      <c r="D12" s="137"/>
      <c r="E12" s="138"/>
      <c r="F12" s="139" t="s">
        <v>730</v>
      </c>
      <c r="G12" s="140"/>
      <c r="H12" s="141"/>
      <c r="I12" s="56">
        <v>0</v>
      </c>
    </row>
    <row r="13" spans="1:9" ht="61.5" customHeight="1" x14ac:dyDescent="0.25">
      <c r="A13" s="134" t="s">
        <v>3</v>
      </c>
      <c r="B13" s="135"/>
      <c r="C13" s="142" t="s">
        <v>673</v>
      </c>
      <c r="D13" s="143"/>
      <c r="E13" s="144"/>
      <c r="F13" s="145" t="s">
        <v>674</v>
      </c>
      <c r="G13" s="146"/>
      <c r="H13" s="147"/>
      <c r="I13" s="56">
        <v>0.1</v>
      </c>
    </row>
    <row r="14" spans="1:9" ht="78.75" customHeight="1" x14ac:dyDescent="0.25">
      <c r="A14" s="148" t="s">
        <v>4</v>
      </c>
      <c r="B14" s="149"/>
      <c r="C14" s="150" t="s">
        <v>675</v>
      </c>
      <c r="D14" s="151"/>
      <c r="E14" s="152"/>
      <c r="F14" s="153" t="s">
        <v>731</v>
      </c>
      <c r="G14" s="154"/>
      <c r="H14" s="155"/>
      <c r="I14" s="57">
        <v>0.2</v>
      </c>
    </row>
    <row r="15" spans="1:9" ht="58.5" customHeight="1" x14ac:dyDescent="0.25">
      <c r="A15" s="148" t="s">
        <v>676</v>
      </c>
      <c r="B15" s="149"/>
      <c r="C15" s="156" t="s">
        <v>677</v>
      </c>
      <c r="D15" s="156"/>
      <c r="E15" s="156"/>
      <c r="F15" s="157" t="s">
        <v>732</v>
      </c>
      <c r="G15" s="157"/>
      <c r="H15" s="157"/>
      <c r="I15" s="58">
        <v>0.3</v>
      </c>
    </row>
    <row r="16" spans="1:9" ht="96" customHeight="1" x14ac:dyDescent="0.25">
      <c r="A16" s="158" t="s">
        <v>5</v>
      </c>
      <c r="B16" s="158"/>
      <c r="C16" s="159" t="s">
        <v>678</v>
      </c>
      <c r="D16" s="159"/>
      <c r="E16" s="159"/>
      <c r="F16" s="157" t="s">
        <v>733</v>
      </c>
      <c r="G16" s="157"/>
      <c r="H16" s="157"/>
      <c r="I16" s="56">
        <v>0.6</v>
      </c>
    </row>
    <row r="17" spans="1:9" ht="80.25" customHeight="1" x14ac:dyDescent="0.25">
      <c r="A17" s="134" t="s">
        <v>6</v>
      </c>
      <c r="B17" s="135"/>
      <c r="C17" s="142" t="s">
        <v>679</v>
      </c>
      <c r="D17" s="143"/>
      <c r="E17" s="144"/>
      <c r="F17" s="145" t="s">
        <v>734</v>
      </c>
      <c r="G17" s="146"/>
      <c r="H17" s="147"/>
      <c r="I17" s="56">
        <v>1</v>
      </c>
    </row>
  </sheetData>
  <mergeCells count="28">
    <mergeCell ref="A17:B17"/>
    <mergeCell ref="C17:E17"/>
    <mergeCell ref="F17:H17"/>
    <mergeCell ref="A15:B15"/>
    <mergeCell ref="C15:E15"/>
    <mergeCell ref="F15:H15"/>
    <mergeCell ref="A16:B16"/>
    <mergeCell ref="C16:E16"/>
    <mergeCell ref="F16:H16"/>
    <mergeCell ref="A13:B13"/>
    <mergeCell ref="C13:E13"/>
    <mergeCell ref="F13:H13"/>
    <mergeCell ref="A14:B14"/>
    <mergeCell ref="C14:E14"/>
    <mergeCell ref="F14:H14"/>
    <mergeCell ref="A11:B11"/>
    <mergeCell ref="C11:E11"/>
    <mergeCell ref="F11:H11"/>
    <mergeCell ref="A12:B12"/>
    <mergeCell ref="C12:E12"/>
    <mergeCell ref="F12:H12"/>
    <mergeCell ref="A9:I9"/>
    <mergeCell ref="A10:I10"/>
    <mergeCell ref="A1:I1"/>
    <mergeCell ref="A2:I2"/>
    <mergeCell ref="A4:I4"/>
    <mergeCell ref="A3:I3"/>
    <mergeCell ref="A5:I5"/>
  </mergeCells>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2"/>
  <sheetViews>
    <sheetView zoomScale="55" zoomScaleNormal="55" workbookViewId="0">
      <pane ySplit="2" topLeftCell="A3" activePane="bottomLeft" state="frozen"/>
      <selection pane="bottomLeft" activeCell="A4" sqref="A4:XFD4"/>
    </sheetView>
  </sheetViews>
  <sheetFormatPr baseColWidth="10" defaultRowHeight="15.75" x14ac:dyDescent="0.25"/>
  <cols>
    <col min="1" max="1" width="5.85546875" style="12" customWidth="1"/>
    <col min="2" max="2" width="44" style="12" customWidth="1"/>
    <col min="3" max="3" width="60" style="12" customWidth="1"/>
    <col min="4" max="11" width="11.42578125" style="21"/>
  </cols>
  <sheetData>
    <row r="1" spans="1:11" ht="77.25" customHeight="1" x14ac:dyDescent="0.25">
      <c r="A1" s="259" t="s">
        <v>456</v>
      </c>
      <c r="B1" s="260"/>
      <c r="C1" s="260"/>
    </row>
    <row r="2" spans="1:11" s="23" customFormat="1" ht="26.25" customHeight="1" x14ac:dyDescent="0.25">
      <c r="A2" s="44" t="s">
        <v>1</v>
      </c>
      <c r="B2" s="264" t="s">
        <v>456</v>
      </c>
      <c r="C2" s="265"/>
      <c r="D2" s="266"/>
      <c r="E2" s="22"/>
      <c r="F2" s="22"/>
      <c r="G2" s="22"/>
      <c r="H2" s="22"/>
      <c r="I2" s="22"/>
      <c r="J2" s="22"/>
      <c r="K2" s="22"/>
    </row>
    <row r="3" spans="1:11" s="23" customFormat="1" ht="37.5" customHeight="1" x14ac:dyDescent="0.25">
      <c r="A3" s="267" t="s">
        <v>663</v>
      </c>
      <c r="B3" s="268"/>
      <c r="C3" s="268"/>
      <c r="D3" s="268"/>
      <c r="E3" s="22"/>
      <c r="F3" s="22"/>
      <c r="G3" s="22"/>
      <c r="H3" s="22"/>
      <c r="I3" s="22"/>
      <c r="J3" s="22"/>
      <c r="K3" s="22"/>
    </row>
    <row r="4" spans="1:11" ht="47.25" customHeight="1" x14ac:dyDescent="0.25">
      <c r="A4" s="45">
        <v>1</v>
      </c>
      <c r="B4" s="36" t="s">
        <v>457</v>
      </c>
      <c r="C4" s="48" t="s">
        <v>458</v>
      </c>
      <c r="D4" s="49"/>
    </row>
    <row r="5" spans="1:11" ht="31.5" x14ac:dyDescent="0.25">
      <c r="A5" s="45">
        <v>2</v>
      </c>
      <c r="B5" s="36" t="s">
        <v>459</v>
      </c>
      <c r="C5" s="48" t="s">
        <v>460</v>
      </c>
      <c r="D5" s="49"/>
    </row>
    <row r="6" spans="1:11" ht="31.5" x14ac:dyDescent="0.25">
      <c r="A6" s="45">
        <v>3</v>
      </c>
      <c r="B6" s="36" t="s">
        <v>457</v>
      </c>
      <c r="C6" s="48" t="s">
        <v>461</v>
      </c>
      <c r="D6" s="49"/>
    </row>
    <row r="7" spans="1:11" ht="31.5" x14ac:dyDescent="0.25">
      <c r="A7" s="45">
        <v>4</v>
      </c>
      <c r="B7" s="36" t="s">
        <v>462</v>
      </c>
      <c r="C7" s="48" t="s">
        <v>463</v>
      </c>
      <c r="D7" s="49"/>
    </row>
    <row r="8" spans="1:11" ht="47.25" x14ac:dyDescent="0.25">
      <c r="A8" s="45">
        <v>5</v>
      </c>
      <c r="B8" s="36" t="s">
        <v>464</v>
      </c>
      <c r="C8" s="48" t="s">
        <v>465</v>
      </c>
      <c r="D8" s="49"/>
    </row>
    <row r="9" spans="1:11" ht="31.5" x14ac:dyDescent="0.25">
      <c r="A9" s="45">
        <v>6</v>
      </c>
      <c r="B9" s="36" t="s">
        <v>466</v>
      </c>
      <c r="C9" s="48" t="s">
        <v>467</v>
      </c>
      <c r="D9" s="49"/>
    </row>
    <row r="10" spans="1:11" ht="31.5" x14ac:dyDescent="0.25">
      <c r="A10" s="45">
        <v>7</v>
      </c>
      <c r="B10" s="36" t="s">
        <v>468</v>
      </c>
      <c r="C10" s="48" t="s">
        <v>469</v>
      </c>
      <c r="D10" s="49"/>
    </row>
    <row r="11" spans="1:11" x14ac:dyDescent="0.25">
      <c r="A11" s="45">
        <v>8</v>
      </c>
      <c r="B11" s="36" t="s">
        <v>470</v>
      </c>
      <c r="C11" s="48" t="s">
        <v>471</v>
      </c>
      <c r="D11" s="49"/>
    </row>
    <row r="12" spans="1:11" ht="31.5" x14ac:dyDescent="0.25">
      <c r="A12" s="45">
        <v>9</v>
      </c>
      <c r="B12" s="36" t="s">
        <v>472</v>
      </c>
      <c r="C12" s="48" t="s">
        <v>473</v>
      </c>
      <c r="D12" s="49"/>
    </row>
    <row r="13" spans="1:11" ht="63" x14ac:dyDescent="0.25">
      <c r="A13" s="45">
        <v>10</v>
      </c>
      <c r="B13" s="36" t="s">
        <v>474</v>
      </c>
      <c r="C13" s="48" t="s">
        <v>475</v>
      </c>
      <c r="D13" s="49"/>
    </row>
    <row r="14" spans="1:11" ht="78.75" x14ac:dyDescent="0.25">
      <c r="A14" s="45">
        <v>11</v>
      </c>
      <c r="B14" s="36" t="s">
        <v>476</v>
      </c>
      <c r="C14" s="48" t="s">
        <v>477</v>
      </c>
      <c r="D14" s="49"/>
    </row>
    <row r="15" spans="1:11" x14ac:dyDescent="0.25">
      <c r="A15" s="45">
        <v>12</v>
      </c>
      <c r="B15" s="36" t="s">
        <v>478</v>
      </c>
      <c r="C15" s="48" t="s">
        <v>479</v>
      </c>
      <c r="D15" s="49"/>
    </row>
    <row r="16" spans="1:11" ht="31.5" x14ac:dyDescent="0.25">
      <c r="A16" s="45">
        <v>13</v>
      </c>
      <c r="B16" s="36" t="s">
        <v>480</v>
      </c>
      <c r="C16" s="48" t="s">
        <v>481</v>
      </c>
      <c r="D16" s="49"/>
    </row>
    <row r="17" spans="1:4" x14ac:dyDescent="0.25">
      <c r="A17" s="45">
        <v>14</v>
      </c>
      <c r="B17" s="36" t="s">
        <v>482</v>
      </c>
      <c r="C17" s="48" t="s">
        <v>483</v>
      </c>
      <c r="D17" s="49"/>
    </row>
    <row r="18" spans="1:4" x14ac:dyDescent="0.25">
      <c r="A18" s="45">
        <v>15</v>
      </c>
      <c r="B18" s="36" t="s">
        <v>484</v>
      </c>
      <c r="C18" s="48" t="s">
        <v>484</v>
      </c>
      <c r="D18" s="49"/>
    </row>
    <row r="19" spans="1:4" x14ac:dyDescent="0.25">
      <c r="A19" s="45">
        <v>16</v>
      </c>
      <c r="B19" s="36" t="s">
        <v>485</v>
      </c>
      <c r="C19" s="48" t="s">
        <v>486</v>
      </c>
      <c r="D19" s="49"/>
    </row>
    <row r="20" spans="1:4" ht="31.5" x14ac:dyDescent="0.25">
      <c r="A20" s="45">
        <v>17</v>
      </c>
      <c r="B20" s="36" t="s">
        <v>487</v>
      </c>
      <c r="C20" s="48" t="s">
        <v>488</v>
      </c>
      <c r="D20" s="49"/>
    </row>
    <row r="21" spans="1:4" x14ac:dyDescent="0.25">
      <c r="A21" s="45">
        <v>18</v>
      </c>
      <c r="B21" s="261" t="s">
        <v>489</v>
      </c>
      <c r="C21" s="48" t="s">
        <v>490</v>
      </c>
      <c r="D21" s="49"/>
    </row>
    <row r="22" spans="1:4" ht="63" x14ac:dyDescent="0.25">
      <c r="A22" s="45">
        <v>19</v>
      </c>
      <c r="B22" s="262"/>
      <c r="C22" s="48" t="s">
        <v>491</v>
      </c>
      <c r="D22" s="49"/>
    </row>
    <row r="23" spans="1:4" ht="31.5" x14ac:dyDescent="0.25">
      <c r="A23" s="45">
        <v>20</v>
      </c>
      <c r="B23" s="262"/>
      <c r="C23" s="48" t="s">
        <v>492</v>
      </c>
      <c r="D23" s="49"/>
    </row>
    <row r="24" spans="1:4" x14ac:dyDescent="0.25">
      <c r="A24" s="45">
        <v>21</v>
      </c>
      <c r="B24" s="263"/>
      <c r="C24" s="48" t="s">
        <v>493</v>
      </c>
      <c r="D24" s="49"/>
    </row>
    <row r="25" spans="1:4" ht="31.5" x14ac:dyDescent="0.25">
      <c r="A25" s="45">
        <v>22</v>
      </c>
      <c r="B25" s="36" t="s">
        <v>494</v>
      </c>
      <c r="C25" s="48" t="s">
        <v>495</v>
      </c>
      <c r="D25" s="49"/>
    </row>
    <row r="26" spans="1:4" ht="31.5" x14ac:dyDescent="0.25">
      <c r="A26" s="45">
        <v>23</v>
      </c>
      <c r="B26" s="36" t="s">
        <v>496</v>
      </c>
      <c r="C26" s="48" t="s">
        <v>497</v>
      </c>
      <c r="D26" s="49"/>
    </row>
    <row r="27" spans="1:4" x14ac:dyDescent="0.25">
      <c r="A27" s="45">
        <v>24</v>
      </c>
      <c r="B27" s="36" t="s">
        <v>498</v>
      </c>
      <c r="C27" s="48" t="s">
        <v>499</v>
      </c>
      <c r="D27" s="49"/>
    </row>
    <row r="28" spans="1:4" ht="63" x14ac:dyDescent="0.25">
      <c r="A28" s="45">
        <v>25</v>
      </c>
      <c r="B28" s="36" t="s">
        <v>500</v>
      </c>
      <c r="C28" s="48" t="s">
        <v>501</v>
      </c>
      <c r="D28" s="49"/>
    </row>
    <row r="29" spans="1:4" ht="47.25" x14ac:dyDescent="0.25">
      <c r="A29" s="45">
        <v>26</v>
      </c>
      <c r="B29" s="36" t="s">
        <v>502</v>
      </c>
      <c r="C29" s="48" t="s">
        <v>503</v>
      </c>
      <c r="D29" s="49"/>
    </row>
    <row r="30" spans="1:4" ht="47.25" x14ac:dyDescent="0.25">
      <c r="A30" s="45">
        <v>27</v>
      </c>
      <c r="B30" s="36" t="s">
        <v>504</v>
      </c>
      <c r="C30" s="48" t="s">
        <v>505</v>
      </c>
      <c r="D30" s="49"/>
    </row>
    <row r="31" spans="1:4" ht="47.25" x14ac:dyDescent="0.25">
      <c r="A31" s="45">
        <v>28</v>
      </c>
      <c r="B31" s="36" t="s">
        <v>506</v>
      </c>
      <c r="C31" s="48" t="s">
        <v>507</v>
      </c>
      <c r="D31" s="49"/>
    </row>
    <row r="32" spans="1:4" ht="47.25" x14ac:dyDescent="0.25">
      <c r="A32" s="45">
        <v>29</v>
      </c>
      <c r="B32" s="36" t="s">
        <v>508</v>
      </c>
      <c r="C32" s="48" t="s">
        <v>509</v>
      </c>
      <c r="D32" s="49"/>
    </row>
    <row r="33" spans="1:4" ht="31.5" x14ac:dyDescent="0.25">
      <c r="A33" s="45">
        <v>30</v>
      </c>
      <c r="B33" s="36" t="s">
        <v>510</v>
      </c>
      <c r="C33" s="48" t="s">
        <v>511</v>
      </c>
      <c r="D33" s="49"/>
    </row>
    <row r="34" spans="1:4" ht="47.25" x14ac:dyDescent="0.25">
      <c r="A34" s="45">
        <v>31</v>
      </c>
      <c r="B34" s="36" t="s">
        <v>512</v>
      </c>
      <c r="C34" s="48" t="s">
        <v>513</v>
      </c>
      <c r="D34" s="49"/>
    </row>
    <row r="35" spans="1:4" ht="63" x14ac:dyDescent="0.25">
      <c r="A35" s="45">
        <v>32</v>
      </c>
      <c r="B35" s="36" t="s">
        <v>514</v>
      </c>
      <c r="C35" s="48" t="s">
        <v>515</v>
      </c>
      <c r="D35" s="49"/>
    </row>
    <row r="36" spans="1:4" ht="63" x14ac:dyDescent="0.25">
      <c r="A36" s="45">
        <v>33</v>
      </c>
      <c r="B36" s="36" t="s">
        <v>516</v>
      </c>
      <c r="C36" s="48" t="s">
        <v>517</v>
      </c>
      <c r="D36" s="49"/>
    </row>
    <row r="37" spans="1:4" ht="31.5" x14ac:dyDescent="0.25">
      <c r="A37" s="45">
        <v>34</v>
      </c>
      <c r="B37" s="36" t="s">
        <v>518</v>
      </c>
      <c r="C37" s="48" t="s">
        <v>519</v>
      </c>
      <c r="D37" s="49"/>
    </row>
    <row r="38" spans="1:4" ht="31.5" x14ac:dyDescent="0.25">
      <c r="A38" s="45">
        <v>35</v>
      </c>
      <c r="B38" s="36" t="s">
        <v>520</v>
      </c>
      <c r="C38" s="48" t="s">
        <v>521</v>
      </c>
      <c r="D38" s="49"/>
    </row>
    <row r="39" spans="1:4" x14ac:dyDescent="0.25">
      <c r="A39" s="45">
        <v>36</v>
      </c>
      <c r="B39" s="36" t="s">
        <v>522</v>
      </c>
      <c r="C39" s="48" t="s">
        <v>523</v>
      </c>
      <c r="D39" s="49"/>
    </row>
    <row r="40" spans="1:4" ht="47.25" x14ac:dyDescent="0.25">
      <c r="A40" s="45">
        <v>37</v>
      </c>
      <c r="B40" s="36" t="s">
        <v>524</v>
      </c>
      <c r="C40" s="48" t="s">
        <v>525</v>
      </c>
      <c r="D40" s="49"/>
    </row>
    <row r="41" spans="1:4" ht="63" x14ac:dyDescent="0.25">
      <c r="A41" s="45">
        <v>38</v>
      </c>
      <c r="B41" s="36" t="s">
        <v>526</v>
      </c>
      <c r="C41" s="48" t="s">
        <v>527</v>
      </c>
      <c r="D41" s="49"/>
    </row>
    <row r="42" spans="1:4" x14ac:dyDescent="0.25">
      <c r="A42" s="45">
        <v>39</v>
      </c>
      <c r="B42" s="36" t="s">
        <v>528</v>
      </c>
      <c r="C42" s="48" t="s">
        <v>529</v>
      </c>
      <c r="D42" s="49"/>
    </row>
    <row r="43" spans="1:4" ht="47.25" x14ac:dyDescent="0.25">
      <c r="A43" s="45">
        <v>40</v>
      </c>
      <c r="B43" s="36" t="s">
        <v>530</v>
      </c>
      <c r="C43" s="48" t="s">
        <v>531</v>
      </c>
      <c r="D43" s="49"/>
    </row>
    <row r="44" spans="1:4" ht="31.5" x14ac:dyDescent="0.25">
      <c r="A44" s="45">
        <v>41</v>
      </c>
      <c r="B44" s="36" t="s">
        <v>532</v>
      </c>
      <c r="C44" s="48" t="s">
        <v>533</v>
      </c>
      <c r="D44" s="49"/>
    </row>
    <row r="45" spans="1:4" ht="31.5" x14ac:dyDescent="0.25">
      <c r="A45" s="45">
        <v>42</v>
      </c>
      <c r="B45" s="36" t="s">
        <v>534</v>
      </c>
      <c r="C45" s="48" t="s">
        <v>535</v>
      </c>
      <c r="D45" s="49"/>
    </row>
    <row r="46" spans="1:4" ht="47.25" x14ac:dyDescent="0.25">
      <c r="A46" s="45">
        <v>43</v>
      </c>
      <c r="B46" s="36" t="s">
        <v>536</v>
      </c>
      <c r="C46" s="48" t="s">
        <v>537</v>
      </c>
      <c r="D46" s="49"/>
    </row>
    <row r="47" spans="1:4" ht="47.25" x14ac:dyDescent="0.25">
      <c r="A47" s="45">
        <v>44</v>
      </c>
      <c r="B47" s="36" t="s">
        <v>538</v>
      </c>
      <c r="C47" s="48" t="s">
        <v>539</v>
      </c>
      <c r="D47" s="49"/>
    </row>
    <row r="48" spans="1:4" ht="63" x14ac:dyDescent="0.25">
      <c r="A48" s="45">
        <v>45</v>
      </c>
      <c r="B48" s="36" t="s">
        <v>540</v>
      </c>
      <c r="C48" s="48" t="s">
        <v>541</v>
      </c>
      <c r="D48" s="49"/>
    </row>
    <row r="49" spans="1:4" ht="47.25" x14ac:dyDescent="0.25">
      <c r="A49" s="45">
        <v>46</v>
      </c>
      <c r="B49" s="36" t="s">
        <v>542</v>
      </c>
      <c r="C49" s="48" t="s">
        <v>543</v>
      </c>
      <c r="D49" s="49"/>
    </row>
    <row r="50" spans="1:4" ht="63" x14ac:dyDescent="0.25">
      <c r="A50" s="45">
        <v>47</v>
      </c>
      <c r="B50" s="36" t="s">
        <v>544</v>
      </c>
      <c r="C50" s="48" t="s">
        <v>545</v>
      </c>
      <c r="D50" s="49"/>
    </row>
    <row r="51" spans="1:4" ht="47.25" x14ac:dyDescent="0.25">
      <c r="A51" s="45">
        <v>48</v>
      </c>
      <c r="B51" s="36" t="s">
        <v>546</v>
      </c>
      <c r="C51" s="48" t="s">
        <v>547</v>
      </c>
      <c r="D51" s="49"/>
    </row>
    <row r="52" spans="1:4" ht="31.5" x14ac:dyDescent="0.25">
      <c r="A52" s="45">
        <v>49</v>
      </c>
      <c r="B52" s="36" t="s">
        <v>548</v>
      </c>
      <c r="C52" s="48" t="s">
        <v>549</v>
      </c>
      <c r="D52" s="49"/>
    </row>
    <row r="53" spans="1:4" ht="31.5" x14ac:dyDescent="0.25">
      <c r="A53" s="45">
        <v>50</v>
      </c>
      <c r="B53" s="36" t="s">
        <v>550</v>
      </c>
      <c r="C53" s="48" t="s">
        <v>551</v>
      </c>
      <c r="D53" s="49"/>
    </row>
    <row r="54" spans="1:4" ht="31.5" x14ac:dyDescent="0.25">
      <c r="A54" s="45">
        <v>51</v>
      </c>
      <c r="B54" s="36" t="s">
        <v>552</v>
      </c>
      <c r="C54" s="48" t="s">
        <v>553</v>
      </c>
      <c r="D54" s="49"/>
    </row>
    <row r="55" spans="1:4" ht="47.25" x14ac:dyDescent="0.25">
      <c r="A55" s="45">
        <v>52</v>
      </c>
      <c r="B55" s="36" t="s">
        <v>554</v>
      </c>
      <c r="C55" s="48" t="s">
        <v>555</v>
      </c>
      <c r="D55" s="49"/>
    </row>
    <row r="56" spans="1:4" ht="47.25" x14ac:dyDescent="0.25">
      <c r="A56" s="45">
        <v>53</v>
      </c>
      <c r="B56" s="36" t="s">
        <v>556</v>
      </c>
      <c r="C56" s="48" t="s">
        <v>557</v>
      </c>
      <c r="D56" s="49"/>
    </row>
    <row r="57" spans="1:4" ht="63" x14ac:dyDescent="0.25">
      <c r="A57" s="45">
        <v>54</v>
      </c>
      <c r="B57" s="36" t="s">
        <v>558</v>
      </c>
      <c r="C57" s="48" t="s">
        <v>559</v>
      </c>
      <c r="D57" s="49"/>
    </row>
    <row r="58" spans="1:4" x14ac:dyDescent="0.25">
      <c r="A58" s="45">
        <v>55</v>
      </c>
      <c r="B58" s="36" t="s">
        <v>560</v>
      </c>
      <c r="C58" s="48" t="s">
        <v>561</v>
      </c>
      <c r="D58" s="49"/>
    </row>
    <row r="59" spans="1:4" ht="63" x14ac:dyDescent="0.25">
      <c r="A59" s="45">
        <v>56</v>
      </c>
      <c r="B59" s="36" t="s">
        <v>562</v>
      </c>
      <c r="C59" s="48" t="s">
        <v>563</v>
      </c>
      <c r="D59" s="49"/>
    </row>
    <row r="60" spans="1:4" ht="47.25" x14ac:dyDescent="0.25">
      <c r="A60" s="45">
        <v>57</v>
      </c>
      <c r="B60" s="36" t="s">
        <v>564</v>
      </c>
      <c r="C60" s="48" t="s">
        <v>565</v>
      </c>
      <c r="D60" s="49"/>
    </row>
    <row r="61" spans="1:4" ht="31.5" x14ac:dyDescent="0.25">
      <c r="A61" s="45">
        <v>58</v>
      </c>
      <c r="B61" s="36" t="s">
        <v>566</v>
      </c>
      <c r="C61" s="48" t="s">
        <v>567</v>
      </c>
      <c r="D61" s="49"/>
    </row>
    <row r="62" spans="1:4" ht="78.75" x14ac:dyDescent="0.25">
      <c r="A62" s="45">
        <v>59</v>
      </c>
      <c r="B62" s="36" t="s">
        <v>566</v>
      </c>
      <c r="C62" s="48" t="s">
        <v>568</v>
      </c>
      <c r="D62" s="49"/>
    </row>
    <row r="63" spans="1:4" ht="31.5" x14ac:dyDescent="0.25">
      <c r="A63" s="45">
        <v>60</v>
      </c>
      <c r="B63" s="36" t="s">
        <v>569</v>
      </c>
      <c r="C63" s="48" t="s">
        <v>570</v>
      </c>
      <c r="D63" s="49"/>
    </row>
    <row r="64" spans="1:4" ht="47.25" x14ac:dyDescent="0.25">
      <c r="A64" s="45">
        <v>61</v>
      </c>
      <c r="B64" s="36" t="s">
        <v>571</v>
      </c>
      <c r="C64" s="48" t="s">
        <v>572</v>
      </c>
      <c r="D64" s="49"/>
    </row>
    <row r="65" spans="1:4" ht="31.5" x14ac:dyDescent="0.25">
      <c r="A65" s="45">
        <v>62</v>
      </c>
      <c r="B65" s="36" t="s">
        <v>573</v>
      </c>
      <c r="C65" s="48" t="s">
        <v>574</v>
      </c>
      <c r="D65" s="49"/>
    </row>
    <row r="66" spans="1:4" ht="47.25" x14ac:dyDescent="0.25">
      <c r="A66" s="45">
        <v>63</v>
      </c>
      <c r="B66" s="36" t="s">
        <v>575</v>
      </c>
      <c r="C66" s="48" t="s">
        <v>576</v>
      </c>
      <c r="D66" s="49"/>
    </row>
    <row r="67" spans="1:4" ht="31.5" x14ac:dyDescent="0.25">
      <c r="A67" s="45">
        <v>64</v>
      </c>
      <c r="B67" s="36" t="s">
        <v>577</v>
      </c>
      <c r="C67" s="48" t="s">
        <v>578</v>
      </c>
      <c r="D67" s="49"/>
    </row>
    <row r="68" spans="1:4" x14ac:dyDescent="0.25">
      <c r="A68" s="45">
        <v>65</v>
      </c>
      <c r="B68" s="36" t="s">
        <v>579</v>
      </c>
      <c r="C68" s="48" t="s">
        <v>580</v>
      </c>
      <c r="D68" s="49"/>
    </row>
    <row r="69" spans="1:4" ht="47.25" x14ac:dyDescent="0.25">
      <c r="A69" s="45">
        <v>66</v>
      </c>
      <c r="B69" s="36" t="s">
        <v>581</v>
      </c>
      <c r="C69" s="48" t="s">
        <v>582</v>
      </c>
      <c r="D69" s="49"/>
    </row>
    <row r="70" spans="1:4" ht="31.5" x14ac:dyDescent="0.25">
      <c r="A70" s="45">
        <v>67</v>
      </c>
      <c r="B70" s="36" t="s">
        <v>583</v>
      </c>
      <c r="C70" s="48" t="s">
        <v>584</v>
      </c>
      <c r="D70" s="49"/>
    </row>
    <row r="71" spans="1:4" ht="31.5" x14ac:dyDescent="0.25">
      <c r="A71" s="45">
        <v>68</v>
      </c>
      <c r="B71" s="36" t="s">
        <v>585</v>
      </c>
      <c r="C71" s="48" t="s">
        <v>586</v>
      </c>
      <c r="D71" s="49"/>
    </row>
    <row r="72" spans="1:4" ht="31.5" x14ac:dyDescent="0.25">
      <c r="A72" s="45">
        <v>69</v>
      </c>
      <c r="B72" s="36" t="s">
        <v>587</v>
      </c>
      <c r="C72" s="48" t="s">
        <v>588</v>
      </c>
      <c r="D72" s="49"/>
    </row>
    <row r="73" spans="1:4" ht="31.5" x14ac:dyDescent="0.25">
      <c r="A73" s="45">
        <v>70</v>
      </c>
      <c r="B73" s="36" t="s">
        <v>589</v>
      </c>
      <c r="C73" s="48" t="s">
        <v>590</v>
      </c>
      <c r="D73" s="49"/>
    </row>
    <row r="74" spans="1:4" x14ac:dyDescent="0.25">
      <c r="A74" s="45">
        <v>71</v>
      </c>
      <c r="B74" s="36" t="s">
        <v>591</v>
      </c>
      <c r="C74" s="48" t="s">
        <v>592</v>
      </c>
      <c r="D74" s="49"/>
    </row>
    <row r="75" spans="1:4" ht="31.5" x14ac:dyDescent="0.25">
      <c r="A75" s="45">
        <v>72</v>
      </c>
      <c r="B75" s="36" t="s">
        <v>593</v>
      </c>
      <c r="C75" s="48" t="s">
        <v>594</v>
      </c>
      <c r="D75" s="49"/>
    </row>
    <row r="76" spans="1:4" ht="47.25" x14ac:dyDescent="0.25">
      <c r="A76" s="45">
        <v>73</v>
      </c>
      <c r="B76" s="36" t="s">
        <v>595</v>
      </c>
      <c r="C76" s="48" t="s">
        <v>596</v>
      </c>
      <c r="D76" s="49"/>
    </row>
    <row r="77" spans="1:4" ht="31.5" x14ac:dyDescent="0.25">
      <c r="A77" s="45">
        <v>74</v>
      </c>
      <c r="B77" s="36" t="s">
        <v>597</v>
      </c>
      <c r="C77" s="48" t="s">
        <v>598</v>
      </c>
      <c r="D77" s="49"/>
    </row>
    <row r="78" spans="1:4" ht="47.25" x14ac:dyDescent="0.25">
      <c r="A78" s="45">
        <v>75</v>
      </c>
      <c r="B78" s="36" t="s">
        <v>599</v>
      </c>
      <c r="C78" s="48" t="s">
        <v>600</v>
      </c>
      <c r="D78" s="49"/>
    </row>
    <row r="79" spans="1:4" ht="31.5" x14ac:dyDescent="0.25">
      <c r="A79" s="45">
        <v>76</v>
      </c>
      <c r="B79" s="36" t="s">
        <v>601</v>
      </c>
      <c r="C79" s="48" t="s">
        <v>602</v>
      </c>
      <c r="D79" s="49"/>
    </row>
    <row r="80" spans="1:4" ht="31.5" x14ac:dyDescent="0.25">
      <c r="A80" s="45">
        <v>77</v>
      </c>
      <c r="B80" s="36" t="s">
        <v>603</v>
      </c>
      <c r="C80" s="48" t="s">
        <v>604</v>
      </c>
      <c r="D80" s="49"/>
    </row>
    <row r="81" spans="1:4" ht="63" x14ac:dyDescent="0.25">
      <c r="A81" s="45">
        <v>78</v>
      </c>
      <c r="B81" s="36" t="s">
        <v>605</v>
      </c>
      <c r="C81" s="48" t="s">
        <v>606</v>
      </c>
      <c r="D81" s="49"/>
    </row>
    <row r="82" spans="1:4" ht="31.5" x14ac:dyDescent="0.25">
      <c r="A82" s="45">
        <v>79</v>
      </c>
      <c r="B82" s="36" t="s">
        <v>607</v>
      </c>
      <c r="C82" s="48" t="s">
        <v>608</v>
      </c>
      <c r="D82" s="49"/>
    </row>
    <row r="83" spans="1:4" ht="31.5" x14ac:dyDescent="0.25">
      <c r="A83" s="45">
        <v>80</v>
      </c>
      <c r="B83" s="36" t="s">
        <v>609</v>
      </c>
      <c r="C83" s="48" t="s">
        <v>610</v>
      </c>
      <c r="D83" s="49"/>
    </row>
    <row r="84" spans="1:4" ht="47.25" x14ac:dyDescent="0.25">
      <c r="A84" s="45">
        <v>81</v>
      </c>
      <c r="B84" s="36" t="s">
        <v>504</v>
      </c>
      <c r="C84" s="48" t="s">
        <v>611</v>
      </c>
      <c r="D84" s="49"/>
    </row>
    <row r="85" spans="1:4" ht="47.25" x14ac:dyDescent="0.25">
      <c r="A85" s="45">
        <v>82</v>
      </c>
      <c r="B85" s="36" t="s">
        <v>612</v>
      </c>
      <c r="C85" s="48" t="s">
        <v>613</v>
      </c>
      <c r="D85" s="49"/>
    </row>
    <row r="86" spans="1:4" ht="63" x14ac:dyDescent="0.25">
      <c r="A86" s="45">
        <v>83</v>
      </c>
      <c r="B86" s="36" t="s">
        <v>514</v>
      </c>
      <c r="C86" s="48" t="s">
        <v>614</v>
      </c>
      <c r="D86" s="49"/>
    </row>
    <row r="87" spans="1:4" ht="47.25" x14ac:dyDescent="0.25">
      <c r="A87" s="45">
        <v>84</v>
      </c>
      <c r="B87" s="36" t="s">
        <v>615</v>
      </c>
      <c r="C87" s="48" t="s">
        <v>616</v>
      </c>
      <c r="D87" s="49"/>
    </row>
    <row r="88" spans="1:4" ht="47.25" x14ac:dyDescent="0.25">
      <c r="A88" s="45">
        <v>85</v>
      </c>
      <c r="B88" s="36" t="s">
        <v>617</v>
      </c>
      <c r="C88" s="48" t="s">
        <v>618</v>
      </c>
      <c r="D88" s="49"/>
    </row>
    <row r="89" spans="1:4" ht="47.25" x14ac:dyDescent="0.25">
      <c r="A89" s="45">
        <v>86</v>
      </c>
      <c r="B89" s="36" t="s">
        <v>619</v>
      </c>
      <c r="C89" s="48" t="s">
        <v>620</v>
      </c>
      <c r="D89" s="49"/>
    </row>
    <row r="90" spans="1:4" ht="31.5" x14ac:dyDescent="0.25">
      <c r="A90" s="45">
        <v>87</v>
      </c>
      <c r="B90" s="36" t="s">
        <v>621</v>
      </c>
      <c r="C90" s="48" t="s">
        <v>622</v>
      </c>
      <c r="D90" s="49"/>
    </row>
    <row r="91" spans="1:4" x14ac:dyDescent="0.25">
      <c r="A91" s="45">
        <v>88</v>
      </c>
      <c r="B91" s="36"/>
      <c r="C91" s="48"/>
      <c r="D91" s="49"/>
    </row>
    <row r="92" spans="1:4" ht="31.5" x14ac:dyDescent="0.25">
      <c r="A92" s="45">
        <v>89</v>
      </c>
      <c r="B92" s="36" t="s">
        <v>623</v>
      </c>
      <c r="C92" s="48" t="s">
        <v>624</v>
      </c>
      <c r="D92" s="49"/>
    </row>
    <row r="93" spans="1:4" x14ac:dyDescent="0.25">
      <c r="A93" s="45">
        <v>90</v>
      </c>
      <c r="B93" s="36" t="s">
        <v>625</v>
      </c>
      <c r="C93" s="48" t="s">
        <v>626</v>
      </c>
      <c r="D93" s="49"/>
    </row>
    <row r="94" spans="1:4" ht="31.5" x14ac:dyDescent="0.25">
      <c r="A94" s="45">
        <v>91</v>
      </c>
      <c r="B94" s="36" t="s">
        <v>627</v>
      </c>
      <c r="C94" s="48" t="s">
        <v>628</v>
      </c>
      <c r="D94" s="49"/>
    </row>
    <row r="95" spans="1:4" ht="47.25" x14ac:dyDescent="0.25">
      <c r="A95" s="45">
        <v>92</v>
      </c>
      <c r="B95" s="36" t="s">
        <v>629</v>
      </c>
      <c r="C95" s="48" t="s">
        <v>630</v>
      </c>
      <c r="D95" s="49"/>
    </row>
    <row r="96" spans="1:4" ht="31.5" x14ac:dyDescent="0.25">
      <c r="A96" s="45">
        <v>93</v>
      </c>
      <c r="B96" s="36" t="s">
        <v>631</v>
      </c>
      <c r="C96" s="48" t="s">
        <v>632</v>
      </c>
      <c r="D96" s="49"/>
    </row>
    <row r="97" spans="1:4" ht="31.5" x14ac:dyDescent="0.25">
      <c r="A97" s="45">
        <v>94</v>
      </c>
      <c r="B97" s="36" t="s">
        <v>633</v>
      </c>
      <c r="C97" s="48" t="s">
        <v>632</v>
      </c>
      <c r="D97" s="49"/>
    </row>
    <row r="98" spans="1:4" ht="63" x14ac:dyDescent="0.25">
      <c r="A98" s="45">
        <v>95</v>
      </c>
      <c r="B98" s="36" t="s">
        <v>634</v>
      </c>
      <c r="C98" s="48" t="s">
        <v>635</v>
      </c>
      <c r="D98" s="49"/>
    </row>
    <row r="99" spans="1:4" ht="47.25" x14ac:dyDescent="0.25">
      <c r="A99" s="45">
        <v>96</v>
      </c>
      <c r="B99" s="36" t="s">
        <v>636</v>
      </c>
      <c r="C99" s="48" t="s">
        <v>637</v>
      </c>
      <c r="D99" s="49"/>
    </row>
    <row r="100" spans="1:4" ht="63" x14ac:dyDescent="0.25">
      <c r="A100" s="45">
        <v>97</v>
      </c>
      <c r="B100" s="36" t="s">
        <v>638</v>
      </c>
      <c r="C100" s="48" t="s">
        <v>639</v>
      </c>
      <c r="D100" s="49"/>
    </row>
    <row r="101" spans="1:4" ht="47.25" x14ac:dyDescent="0.25">
      <c r="A101" s="45">
        <v>98</v>
      </c>
      <c r="B101" s="36" t="s">
        <v>640</v>
      </c>
      <c r="C101" s="48" t="s">
        <v>641</v>
      </c>
      <c r="D101" s="49"/>
    </row>
    <row r="102" spans="1:4" ht="31.5" x14ac:dyDescent="0.25">
      <c r="A102" s="45">
        <v>99</v>
      </c>
      <c r="B102" s="36" t="s">
        <v>642</v>
      </c>
      <c r="C102" s="48" t="s">
        <v>643</v>
      </c>
      <c r="D102" s="49"/>
    </row>
    <row r="103" spans="1:4" ht="47.25" x14ac:dyDescent="0.25">
      <c r="A103" s="45">
        <v>100</v>
      </c>
      <c r="B103" s="36" t="s">
        <v>644</v>
      </c>
      <c r="C103" s="48" t="s">
        <v>645</v>
      </c>
      <c r="D103" s="49"/>
    </row>
    <row r="104" spans="1:4" ht="47.25" x14ac:dyDescent="0.25">
      <c r="A104" s="45">
        <v>101</v>
      </c>
      <c r="B104" s="36" t="s">
        <v>646</v>
      </c>
      <c r="C104" s="48" t="s">
        <v>647</v>
      </c>
      <c r="D104" s="49"/>
    </row>
    <row r="105" spans="1:4" ht="47.25" x14ac:dyDescent="0.25">
      <c r="A105" s="45">
        <v>102</v>
      </c>
      <c r="B105" s="36" t="s">
        <v>648</v>
      </c>
      <c r="C105" s="48" t="s">
        <v>649</v>
      </c>
      <c r="D105" s="49"/>
    </row>
    <row r="106" spans="1:4" ht="47.25" x14ac:dyDescent="0.25">
      <c r="A106" s="45">
        <v>103</v>
      </c>
      <c r="B106" s="36" t="s">
        <v>650</v>
      </c>
      <c r="C106" s="48" t="s">
        <v>651</v>
      </c>
      <c r="D106" s="49"/>
    </row>
    <row r="107" spans="1:4" ht="31.5" x14ac:dyDescent="0.25">
      <c r="A107" s="45">
        <v>104</v>
      </c>
      <c r="B107" s="36" t="s">
        <v>652</v>
      </c>
      <c r="C107" s="48" t="s">
        <v>653</v>
      </c>
      <c r="D107" s="49"/>
    </row>
    <row r="108" spans="1:4" ht="47.25" x14ac:dyDescent="0.25">
      <c r="A108" s="45">
        <v>105</v>
      </c>
      <c r="B108" s="36" t="s">
        <v>654</v>
      </c>
      <c r="C108" s="48" t="s">
        <v>653</v>
      </c>
      <c r="D108" s="49"/>
    </row>
    <row r="109" spans="1:4" ht="47.25" x14ac:dyDescent="0.25">
      <c r="A109" s="45">
        <v>106</v>
      </c>
      <c r="B109" s="36" t="s">
        <v>655</v>
      </c>
      <c r="C109" s="48" t="s">
        <v>656</v>
      </c>
      <c r="D109" s="49"/>
    </row>
    <row r="110" spans="1:4" ht="47.25" x14ac:dyDescent="0.25">
      <c r="A110" s="45">
        <v>107</v>
      </c>
      <c r="B110" s="36" t="s">
        <v>657</v>
      </c>
      <c r="C110" s="48" t="s">
        <v>658</v>
      </c>
      <c r="D110" s="49"/>
    </row>
    <row r="111" spans="1:4" ht="47.25" x14ac:dyDescent="0.25">
      <c r="A111" s="45">
        <v>108</v>
      </c>
      <c r="B111" s="36" t="s">
        <v>659</v>
      </c>
      <c r="C111" s="48" t="s">
        <v>660</v>
      </c>
      <c r="D111" s="49"/>
    </row>
    <row r="112" spans="1:4" ht="63" x14ac:dyDescent="0.25">
      <c r="A112" s="45">
        <v>109</v>
      </c>
      <c r="B112" s="36" t="s">
        <v>661</v>
      </c>
      <c r="C112" s="48" t="s">
        <v>662</v>
      </c>
      <c r="D112" s="49"/>
    </row>
  </sheetData>
  <mergeCells count="4">
    <mergeCell ref="A1:C1"/>
    <mergeCell ref="B21:B24"/>
    <mergeCell ref="B2:D2"/>
    <mergeCell ref="A3:D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4"/>
  <sheetViews>
    <sheetView zoomScale="70" zoomScaleNormal="70" workbookViewId="0">
      <pane ySplit="2" topLeftCell="A3" activePane="bottomLeft" state="frozen"/>
      <selection pane="bottomLeft" activeCell="A2" sqref="A2:J2"/>
    </sheetView>
  </sheetViews>
  <sheetFormatPr baseColWidth="10" defaultRowHeight="15.75" x14ac:dyDescent="0.25"/>
  <cols>
    <col min="1" max="1" width="4.5703125" style="12" customWidth="1"/>
    <col min="2" max="2" width="30.85546875" style="12" customWidth="1"/>
    <col min="3" max="3" width="13.28515625" style="9" customWidth="1"/>
    <col min="4" max="4" width="14.5703125" style="9" customWidth="1"/>
    <col min="5" max="7" width="13.28515625" style="10" customWidth="1"/>
    <col min="8" max="9" width="13.28515625" style="11" customWidth="1"/>
    <col min="10" max="10" width="13.28515625" style="1" customWidth="1"/>
    <col min="11" max="13" width="11.42578125" style="1"/>
  </cols>
  <sheetData>
    <row r="1" spans="1:13" ht="94.5" customHeight="1" x14ac:dyDescent="0.25">
      <c r="A1" s="160" t="s">
        <v>711</v>
      </c>
      <c r="B1" s="160"/>
      <c r="C1" s="160"/>
      <c r="D1" s="160"/>
      <c r="E1" s="160"/>
      <c r="F1" s="160"/>
      <c r="G1" s="160"/>
      <c r="H1" s="160"/>
      <c r="I1" s="160"/>
      <c r="J1" s="160"/>
    </row>
    <row r="2" spans="1:13" s="60" customFormat="1" ht="129.75" customHeight="1" x14ac:dyDescent="0.25">
      <c r="A2" s="161" t="s">
        <v>680</v>
      </c>
      <c r="B2" s="161"/>
      <c r="C2" s="161"/>
      <c r="D2" s="161"/>
      <c r="E2" s="161"/>
      <c r="F2" s="161"/>
      <c r="G2" s="161"/>
      <c r="H2" s="161"/>
      <c r="I2" s="161"/>
      <c r="J2" s="161"/>
      <c r="K2" s="59"/>
      <c r="L2" s="59"/>
      <c r="M2" s="59"/>
    </row>
    <row r="3" spans="1:13" s="60" customFormat="1" x14ac:dyDescent="0.25">
      <c r="A3" s="162"/>
      <c r="B3" s="162"/>
      <c r="C3" s="162"/>
      <c r="D3" s="162"/>
      <c r="E3" s="162"/>
      <c r="F3" s="162"/>
      <c r="G3" s="162"/>
      <c r="H3" s="162"/>
      <c r="I3" s="162"/>
      <c r="J3" s="162"/>
      <c r="K3" s="59"/>
      <c r="L3" s="59"/>
      <c r="M3" s="59"/>
    </row>
    <row r="4" spans="1:13" s="60" customFormat="1" ht="16.5" customHeight="1" x14ac:dyDescent="0.25">
      <c r="A4" s="163" t="s">
        <v>681</v>
      </c>
      <c r="B4" s="163"/>
      <c r="C4" s="163"/>
      <c r="D4" s="163"/>
      <c r="E4" s="163"/>
      <c r="F4" s="163"/>
      <c r="G4" s="163"/>
      <c r="H4" s="163"/>
      <c r="I4" s="163"/>
      <c r="J4" s="163"/>
      <c r="K4" s="59"/>
      <c r="L4" s="59"/>
      <c r="M4" s="59"/>
    </row>
    <row r="5" spans="1:13" s="60" customFormat="1" ht="15" customHeight="1" x14ac:dyDescent="0.25">
      <c r="A5" s="165" t="s">
        <v>682</v>
      </c>
      <c r="B5" s="165"/>
      <c r="C5" s="164"/>
      <c r="D5" s="164"/>
      <c r="E5" s="168" t="s">
        <v>683</v>
      </c>
      <c r="F5" s="168"/>
      <c r="G5" s="168"/>
      <c r="H5" s="169"/>
      <c r="I5" s="169"/>
      <c r="J5" s="169"/>
      <c r="K5" s="59"/>
      <c r="L5" s="59"/>
      <c r="M5" s="59"/>
    </row>
    <row r="6" spans="1:13" s="62" customFormat="1" ht="31.5" customHeight="1" x14ac:dyDescent="0.25">
      <c r="A6" s="173" t="s">
        <v>684</v>
      </c>
      <c r="B6" s="173"/>
      <c r="C6" s="172" t="s">
        <v>685</v>
      </c>
      <c r="D6" s="172"/>
      <c r="E6" s="172"/>
      <c r="F6" s="172"/>
      <c r="G6" s="170" t="s">
        <v>686</v>
      </c>
      <c r="H6" s="170"/>
      <c r="I6" s="170"/>
      <c r="J6" s="170"/>
      <c r="K6" s="61"/>
      <c r="L6" s="61"/>
      <c r="M6" s="61"/>
    </row>
    <row r="7" spans="1:13" s="62" customFormat="1" x14ac:dyDescent="0.25">
      <c r="A7" s="166" t="s">
        <v>712</v>
      </c>
      <c r="B7" s="167"/>
      <c r="C7" s="171"/>
      <c r="D7" s="171"/>
      <c r="E7" s="171"/>
      <c r="F7" s="171"/>
      <c r="G7" s="171"/>
      <c r="H7" s="171"/>
      <c r="I7" s="171"/>
      <c r="J7" s="171"/>
      <c r="K7" s="86"/>
      <c r="L7" s="61"/>
      <c r="M7" s="61"/>
    </row>
    <row r="8" spans="1:13" s="62" customFormat="1" ht="15" customHeight="1" x14ac:dyDescent="0.25">
      <c r="A8" s="166" t="s">
        <v>713</v>
      </c>
      <c r="B8" s="167"/>
      <c r="C8" s="164"/>
      <c r="D8" s="164"/>
      <c r="E8" s="164"/>
      <c r="F8" s="164"/>
      <c r="G8" s="164"/>
      <c r="H8" s="164"/>
      <c r="I8" s="164"/>
      <c r="J8" s="164"/>
      <c r="K8" s="86"/>
      <c r="L8" s="61"/>
      <c r="M8" s="61"/>
    </row>
    <row r="9" spans="1:13" s="62" customFormat="1" ht="15.75" customHeight="1" x14ac:dyDescent="0.25">
      <c r="A9" s="166" t="s">
        <v>687</v>
      </c>
      <c r="B9" s="167"/>
      <c r="C9" s="164"/>
      <c r="D9" s="164"/>
      <c r="E9" s="164"/>
      <c r="F9" s="164"/>
      <c r="G9" s="164"/>
      <c r="H9" s="164"/>
      <c r="I9" s="164"/>
      <c r="J9" s="164"/>
      <c r="K9" s="86"/>
      <c r="L9" s="61"/>
      <c r="M9" s="61"/>
    </row>
    <row r="10" spans="1:13" s="62" customFormat="1" ht="33" customHeight="1" x14ac:dyDescent="0.25">
      <c r="A10" s="174" t="s">
        <v>714</v>
      </c>
      <c r="B10" s="174"/>
      <c r="C10" s="87" t="s">
        <v>715</v>
      </c>
      <c r="D10" s="63"/>
      <c r="E10" s="64" t="s">
        <v>716</v>
      </c>
      <c r="F10" s="65"/>
      <c r="G10" s="177" t="s">
        <v>717</v>
      </c>
      <c r="H10" s="179"/>
      <c r="I10" s="177"/>
      <c r="J10" s="179"/>
      <c r="L10" s="66"/>
      <c r="M10" s="61"/>
    </row>
    <row r="11" spans="1:13" s="62" customFormat="1" ht="15.75" customHeight="1" x14ac:dyDescent="0.25">
      <c r="A11" s="175"/>
      <c r="B11" s="175"/>
      <c r="C11" s="175"/>
      <c r="D11" s="175"/>
      <c r="E11" s="175"/>
      <c r="F11" s="175"/>
      <c r="G11" s="175"/>
      <c r="H11" s="175"/>
      <c r="I11" s="175"/>
      <c r="J11" s="175"/>
      <c r="K11" s="61"/>
      <c r="L11" s="61"/>
      <c r="M11" s="61"/>
    </row>
    <row r="12" spans="1:13" s="62" customFormat="1" ht="31.5" customHeight="1" x14ac:dyDescent="0.25">
      <c r="A12" s="176" t="s">
        <v>689</v>
      </c>
      <c r="B12" s="176"/>
      <c r="C12" s="67" t="s">
        <v>690</v>
      </c>
      <c r="D12" s="68"/>
      <c r="E12" s="63" t="s">
        <v>691</v>
      </c>
      <c r="F12" s="69"/>
      <c r="G12" s="177" t="s">
        <v>692</v>
      </c>
      <c r="H12" s="178"/>
      <c r="I12" s="179"/>
      <c r="J12" s="64"/>
      <c r="K12" s="61"/>
      <c r="L12" s="61"/>
      <c r="M12" s="61"/>
    </row>
    <row r="13" spans="1:13" s="62" customFormat="1" ht="16.5" x14ac:dyDescent="0.25">
      <c r="A13" s="180" t="s">
        <v>718</v>
      </c>
      <c r="B13" s="180"/>
      <c r="C13" s="180"/>
      <c r="D13" s="180"/>
      <c r="E13" s="180"/>
      <c r="F13" s="180"/>
      <c r="G13" s="180"/>
      <c r="H13" s="180"/>
      <c r="I13" s="180"/>
      <c r="J13" s="180"/>
      <c r="K13" s="61"/>
      <c r="L13" s="61"/>
      <c r="M13" s="61"/>
    </row>
    <row r="14" spans="1:13" s="71" customFormat="1" ht="15" customHeight="1" x14ac:dyDescent="0.25">
      <c r="A14" s="181" t="s">
        <v>700</v>
      </c>
      <c r="B14" s="181"/>
      <c r="C14" s="182"/>
      <c r="D14" s="182"/>
      <c r="E14" s="182"/>
      <c r="F14" s="182"/>
      <c r="G14" s="182"/>
      <c r="H14" s="182"/>
      <c r="I14" s="182"/>
      <c r="J14" s="182"/>
      <c r="L14" s="70"/>
      <c r="M14" s="70"/>
    </row>
    <row r="15" spans="1:13" s="71" customFormat="1" ht="15" customHeight="1" x14ac:dyDescent="0.2">
      <c r="A15" s="181" t="s">
        <v>701</v>
      </c>
      <c r="B15" s="181"/>
      <c r="C15" s="183"/>
      <c r="D15" s="183"/>
      <c r="E15" s="183"/>
      <c r="F15" s="183"/>
      <c r="G15" s="183"/>
      <c r="H15" s="183"/>
      <c r="I15" s="183"/>
      <c r="J15" s="183"/>
      <c r="L15" s="70"/>
      <c r="M15" s="70"/>
    </row>
    <row r="16" spans="1:13" s="71" customFormat="1" ht="18.75" customHeight="1" x14ac:dyDescent="0.2">
      <c r="A16" s="181" t="s">
        <v>719</v>
      </c>
      <c r="B16" s="181"/>
      <c r="C16" s="183"/>
      <c r="D16" s="183"/>
      <c r="E16" s="183"/>
      <c r="F16" s="183"/>
      <c r="G16" s="183"/>
      <c r="H16" s="183"/>
      <c r="I16" s="183"/>
      <c r="J16" s="183"/>
      <c r="L16" s="93"/>
      <c r="M16" s="70"/>
    </row>
    <row r="17" spans="1:13" s="71" customFormat="1" ht="14.25" customHeight="1" x14ac:dyDescent="0.2">
      <c r="A17" s="181" t="s">
        <v>18</v>
      </c>
      <c r="B17" s="181"/>
      <c r="C17" s="183"/>
      <c r="D17" s="183"/>
      <c r="E17" s="183"/>
      <c r="F17" s="183"/>
      <c r="G17" s="183"/>
      <c r="H17" s="183"/>
      <c r="I17" s="183"/>
      <c r="J17" s="183"/>
      <c r="L17" s="92"/>
      <c r="M17" s="91"/>
    </row>
    <row r="18" spans="1:13" s="71" customFormat="1" ht="14.25" customHeight="1" x14ac:dyDescent="0.2">
      <c r="A18" s="181" t="s">
        <v>702</v>
      </c>
      <c r="B18" s="181"/>
      <c r="C18" s="184"/>
      <c r="D18" s="184"/>
      <c r="E18" s="184"/>
      <c r="F18" s="184"/>
      <c r="G18" s="184"/>
      <c r="H18" s="184"/>
      <c r="I18" s="184"/>
      <c r="J18" s="184"/>
      <c r="L18" s="92"/>
      <c r="M18" s="91"/>
    </row>
    <row r="19" spans="1:13" s="71" customFormat="1" ht="14.25" customHeight="1" x14ac:dyDescent="0.2">
      <c r="A19" s="181" t="s">
        <v>688</v>
      </c>
      <c r="B19" s="181"/>
      <c r="C19" s="184"/>
      <c r="D19" s="184"/>
      <c r="E19" s="184"/>
      <c r="F19" s="184"/>
      <c r="G19" s="184"/>
      <c r="H19" s="184"/>
      <c r="I19" s="184"/>
      <c r="J19" s="184"/>
      <c r="L19" s="92"/>
      <c r="M19" s="91"/>
    </row>
    <row r="20" spans="1:13" s="71" customFormat="1" ht="14.25" customHeight="1" x14ac:dyDescent="0.2">
      <c r="A20" s="181" t="s">
        <v>703</v>
      </c>
      <c r="B20" s="181"/>
      <c r="C20" s="184"/>
      <c r="D20" s="184"/>
      <c r="E20" s="184"/>
      <c r="F20" s="184"/>
      <c r="G20" s="184"/>
      <c r="H20" s="184"/>
      <c r="I20" s="184"/>
      <c r="J20" s="184"/>
      <c r="L20" s="92"/>
      <c r="M20" s="91"/>
    </row>
    <row r="21" spans="1:13" s="71" customFormat="1" ht="14.25" customHeight="1" x14ac:dyDescent="0.2">
      <c r="A21" s="181" t="s">
        <v>704</v>
      </c>
      <c r="B21" s="181"/>
      <c r="C21" s="184"/>
      <c r="D21" s="184"/>
      <c r="E21" s="184"/>
      <c r="F21" s="184"/>
      <c r="G21" s="184"/>
      <c r="H21" s="184"/>
      <c r="I21" s="184"/>
      <c r="J21" s="184"/>
      <c r="L21" s="92"/>
      <c r="M21" s="91"/>
    </row>
    <row r="22" spans="1:13" s="71" customFormat="1" ht="12.75" customHeight="1" x14ac:dyDescent="0.2">
      <c r="A22" s="193" t="s">
        <v>693</v>
      </c>
      <c r="B22" s="193"/>
      <c r="C22" s="195" t="s">
        <v>694</v>
      </c>
      <c r="D22" s="195"/>
      <c r="E22" s="190"/>
      <c r="F22" s="191"/>
      <c r="G22" s="191"/>
      <c r="H22" s="191"/>
      <c r="I22" s="191"/>
      <c r="J22" s="192"/>
      <c r="L22" s="92"/>
      <c r="M22" s="91"/>
    </row>
    <row r="23" spans="1:13" s="71" customFormat="1" ht="14.25" customHeight="1" x14ac:dyDescent="0.2">
      <c r="A23" s="194"/>
      <c r="B23" s="194"/>
      <c r="C23" s="195" t="s">
        <v>695</v>
      </c>
      <c r="D23" s="195"/>
      <c r="E23" s="190"/>
      <c r="F23" s="191"/>
      <c r="G23" s="191"/>
      <c r="H23" s="191"/>
      <c r="I23" s="191"/>
      <c r="J23" s="192"/>
      <c r="L23" s="92"/>
      <c r="M23" s="91"/>
    </row>
    <row r="24" spans="1:13" s="71" customFormat="1" ht="14.25" customHeight="1" x14ac:dyDescent="0.2">
      <c r="A24" s="194"/>
      <c r="B24" s="194"/>
      <c r="C24" s="195" t="s">
        <v>696</v>
      </c>
      <c r="D24" s="195"/>
      <c r="E24" s="190"/>
      <c r="F24" s="191"/>
      <c r="G24" s="191"/>
      <c r="H24" s="191"/>
      <c r="I24" s="191"/>
      <c r="J24" s="192"/>
      <c r="L24" s="93"/>
      <c r="M24" s="70"/>
    </row>
    <row r="25" spans="1:13" s="71" customFormat="1" ht="14.25" customHeight="1" x14ac:dyDescent="0.2">
      <c r="A25" s="194"/>
      <c r="B25" s="194"/>
      <c r="C25" s="195" t="s">
        <v>697</v>
      </c>
      <c r="D25" s="195"/>
      <c r="E25" s="190"/>
      <c r="F25" s="191"/>
      <c r="G25" s="191"/>
      <c r="H25" s="191"/>
      <c r="I25" s="191"/>
      <c r="J25" s="192"/>
      <c r="L25" s="70"/>
      <c r="M25" s="70"/>
    </row>
    <row r="26" spans="1:13" s="71" customFormat="1" ht="14.25" customHeight="1" x14ac:dyDescent="0.2">
      <c r="A26" s="194"/>
      <c r="B26" s="194"/>
      <c r="C26" s="195" t="s">
        <v>698</v>
      </c>
      <c r="D26" s="195"/>
      <c r="E26" s="88"/>
      <c r="F26" s="89"/>
      <c r="G26" s="89"/>
      <c r="H26" s="89"/>
      <c r="I26" s="89"/>
      <c r="J26" s="90"/>
      <c r="L26" s="70"/>
      <c r="M26" s="70"/>
    </row>
    <row r="27" spans="1:13" s="71" customFormat="1" ht="14.25" customHeight="1" x14ac:dyDescent="0.2">
      <c r="A27" s="194"/>
      <c r="B27" s="194"/>
      <c r="C27" s="195" t="s">
        <v>699</v>
      </c>
      <c r="D27" s="195"/>
      <c r="E27" s="190"/>
      <c r="F27" s="191"/>
      <c r="G27" s="191"/>
      <c r="H27" s="191"/>
      <c r="I27" s="191"/>
      <c r="J27" s="192"/>
      <c r="L27" s="70"/>
      <c r="M27" s="70"/>
    </row>
    <row r="28" spans="1:13" s="71" customFormat="1" ht="15.75" customHeight="1" x14ac:dyDescent="0.2">
      <c r="A28" s="180" t="s">
        <v>19</v>
      </c>
      <c r="B28" s="180"/>
      <c r="C28" s="180"/>
      <c r="D28" s="180"/>
      <c r="E28" s="180"/>
      <c r="F28" s="180"/>
      <c r="G28" s="180"/>
      <c r="H28" s="180"/>
      <c r="I28" s="180"/>
      <c r="J28" s="180"/>
      <c r="L28" s="70"/>
      <c r="M28" s="70"/>
    </row>
    <row r="29" spans="1:13" s="71" customFormat="1" ht="16.5" x14ac:dyDescent="0.2">
      <c r="A29" s="186" t="s">
        <v>705</v>
      </c>
      <c r="B29" s="180"/>
      <c r="C29" s="180"/>
      <c r="D29" s="180"/>
      <c r="E29" s="187"/>
      <c r="F29" s="185" t="s">
        <v>20</v>
      </c>
      <c r="G29" s="185"/>
      <c r="H29" s="185"/>
      <c r="I29" s="186" t="s">
        <v>7</v>
      </c>
      <c r="J29" s="187"/>
      <c r="K29" s="70"/>
      <c r="L29" s="70"/>
      <c r="M29" s="70"/>
    </row>
    <row r="30" spans="1:13" s="71" customFormat="1" ht="15.75" customHeight="1" x14ac:dyDescent="0.2">
      <c r="A30" s="188"/>
      <c r="B30" s="199"/>
      <c r="C30" s="199"/>
      <c r="D30" s="199"/>
      <c r="E30" s="189"/>
      <c r="F30" s="72" t="s">
        <v>16</v>
      </c>
      <c r="G30" s="73" t="s">
        <v>17</v>
      </c>
      <c r="H30" s="72" t="s">
        <v>706</v>
      </c>
      <c r="I30" s="188"/>
      <c r="J30" s="189"/>
      <c r="K30" s="70"/>
      <c r="L30" s="70"/>
      <c r="M30" s="70"/>
    </row>
    <row r="31" spans="1:13" s="71" customFormat="1" ht="15.75" customHeight="1" x14ac:dyDescent="0.25">
      <c r="A31" s="200" t="s">
        <v>720</v>
      </c>
      <c r="B31" s="200"/>
      <c r="C31" s="200"/>
      <c r="D31" s="200"/>
      <c r="E31" s="200"/>
      <c r="F31" s="74"/>
      <c r="G31" s="74"/>
      <c r="H31" s="75"/>
      <c r="I31" s="75"/>
      <c r="J31" s="75"/>
      <c r="L31" s="70"/>
      <c r="M31" s="70"/>
    </row>
    <row r="32" spans="1:13" s="71" customFormat="1" ht="15.75" customHeight="1" x14ac:dyDescent="0.25">
      <c r="A32" s="200" t="s">
        <v>721</v>
      </c>
      <c r="B32" s="200"/>
      <c r="C32" s="200"/>
      <c r="D32" s="200"/>
      <c r="E32" s="200"/>
      <c r="F32" s="76"/>
      <c r="G32" s="76"/>
      <c r="H32" s="76"/>
      <c r="I32" s="76"/>
      <c r="J32" s="75"/>
      <c r="L32" s="70"/>
      <c r="M32" s="70"/>
    </row>
    <row r="33" spans="1:13" s="71" customFormat="1" x14ac:dyDescent="0.25">
      <c r="A33" s="181" t="s">
        <v>722</v>
      </c>
      <c r="B33" s="181"/>
      <c r="C33" s="181"/>
      <c r="D33" s="181"/>
      <c r="E33" s="181"/>
      <c r="F33" s="74"/>
      <c r="G33" s="74"/>
      <c r="H33" s="75"/>
      <c r="I33" s="75"/>
      <c r="J33" s="75"/>
      <c r="L33" s="70"/>
      <c r="M33" s="70"/>
    </row>
    <row r="34" spans="1:13" s="71" customFormat="1" ht="15.75" customHeight="1" x14ac:dyDescent="0.25">
      <c r="A34" s="181" t="s">
        <v>723</v>
      </c>
      <c r="B34" s="181"/>
      <c r="C34" s="181"/>
      <c r="D34" s="181"/>
      <c r="E34" s="181"/>
      <c r="F34" s="76"/>
      <c r="G34" s="76"/>
      <c r="H34" s="76"/>
      <c r="I34" s="76"/>
      <c r="J34" s="75"/>
      <c r="L34" s="70"/>
      <c r="M34" s="70"/>
    </row>
    <row r="35" spans="1:13" s="71" customFormat="1" ht="15.75" customHeight="1" x14ac:dyDescent="0.25">
      <c r="A35" s="181" t="s">
        <v>724</v>
      </c>
      <c r="B35" s="181"/>
      <c r="C35" s="181"/>
      <c r="D35" s="181"/>
      <c r="E35" s="181"/>
      <c r="F35" s="74"/>
      <c r="G35" s="74"/>
      <c r="H35" s="75"/>
      <c r="I35" s="75"/>
      <c r="J35" s="75"/>
      <c r="L35" s="70"/>
      <c r="M35" s="70"/>
    </row>
    <row r="36" spans="1:13" s="71" customFormat="1" ht="15.75" customHeight="1" x14ac:dyDescent="0.25">
      <c r="A36" s="181" t="s">
        <v>725</v>
      </c>
      <c r="B36" s="181"/>
      <c r="C36" s="181"/>
      <c r="D36" s="181"/>
      <c r="E36" s="181"/>
      <c r="F36" s="74"/>
      <c r="G36" s="74"/>
      <c r="H36" s="75"/>
      <c r="I36" s="75"/>
      <c r="J36" s="75"/>
      <c r="L36" s="70"/>
      <c r="M36" s="70"/>
    </row>
    <row r="37" spans="1:13" s="71" customFormat="1" ht="15.75" customHeight="1" x14ac:dyDescent="0.25">
      <c r="A37" s="181" t="s">
        <v>726</v>
      </c>
      <c r="B37" s="181"/>
      <c r="C37" s="181"/>
      <c r="D37" s="181"/>
      <c r="E37" s="181"/>
      <c r="F37" s="74"/>
      <c r="G37" s="74"/>
      <c r="H37" s="75"/>
      <c r="I37" s="75"/>
      <c r="J37" s="75"/>
      <c r="L37" s="70"/>
      <c r="M37" s="70"/>
    </row>
    <row r="38" spans="1:13" s="71" customFormat="1" ht="15.75" customHeight="1" x14ac:dyDescent="0.25">
      <c r="A38" s="181" t="s">
        <v>727</v>
      </c>
      <c r="B38" s="181"/>
      <c r="C38" s="181"/>
      <c r="D38" s="181"/>
      <c r="E38" s="181"/>
      <c r="F38" s="74"/>
      <c r="G38" s="74"/>
      <c r="H38" s="75"/>
      <c r="I38" s="75"/>
      <c r="J38" s="75"/>
      <c r="L38" s="70"/>
      <c r="M38" s="70"/>
    </row>
    <row r="39" spans="1:13" s="71" customFormat="1" ht="15" customHeight="1" x14ac:dyDescent="0.25">
      <c r="A39" s="181" t="s">
        <v>728</v>
      </c>
      <c r="B39" s="181"/>
      <c r="C39" s="181"/>
      <c r="D39" s="181"/>
      <c r="E39" s="181"/>
      <c r="F39" s="74"/>
      <c r="G39" s="74"/>
      <c r="H39" s="75"/>
      <c r="I39" s="75"/>
      <c r="J39" s="75"/>
      <c r="L39" s="70"/>
      <c r="M39" s="70"/>
    </row>
    <row r="40" spans="1:13" s="71" customFormat="1" ht="13.5" customHeight="1" x14ac:dyDescent="0.2">
      <c r="A40" s="180"/>
      <c r="B40" s="180"/>
      <c r="C40" s="180"/>
      <c r="D40" s="180"/>
      <c r="E40" s="180"/>
      <c r="F40" s="180"/>
      <c r="G40" s="180"/>
      <c r="H40" s="180"/>
      <c r="I40" s="180"/>
      <c r="J40" s="180"/>
      <c r="K40" s="70"/>
      <c r="L40" s="70"/>
      <c r="M40" s="70"/>
    </row>
    <row r="41" spans="1:13" s="71" customFormat="1" ht="51.75" customHeight="1" x14ac:dyDescent="0.25">
      <c r="A41" s="75"/>
      <c r="B41" s="196" t="s">
        <v>707</v>
      </c>
      <c r="C41" s="196"/>
      <c r="D41" s="196"/>
      <c r="E41" s="196"/>
      <c r="F41" s="196"/>
      <c r="G41" s="196"/>
      <c r="H41" s="196"/>
      <c r="I41" s="196"/>
      <c r="J41" s="196"/>
      <c r="K41" s="70"/>
      <c r="L41" s="70"/>
      <c r="M41" s="70"/>
    </row>
    <row r="42" spans="1:13" s="71" customFormat="1" ht="52.5" customHeight="1" x14ac:dyDescent="0.25">
      <c r="A42" s="75"/>
      <c r="B42" s="196" t="s">
        <v>708</v>
      </c>
      <c r="C42" s="196"/>
      <c r="D42" s="196"/>
      <c r="E42" s="196"/>
      <c r="F42" s="196"/>
      <c r="G42" s="196"/>
      <c r="H42" s="196"/>
      <c r="I42" s="196"/>
      <c r="J42" s="196"/>
      <c r="K42" s="70"/>
      <c r="L42" s="70"/>
      <c r="M42" s="70"/>
    </row>
    <row r="43" spans="1:13" s="71" customFormat="1" ht="33.75" customHeight="1" x14ac:dyDescent="0.25">
      <c r="A43" s="75"/>
      <c r="B43" s="196" t="s">
        <v>709</v>
      </c>
      <c r="C43" s="196"/>
      <c r="D43" s="196"/>
      <c r="E43" s="196"/>
      <c r="F43" s="196"/>
      <c r="G43" s="196"/>
      <c r="H43" s="196"/>
      <c r="I43" s="196"/>
      <c r="J43" s="196"/>
      <c r="K43" s="70"/>
      <c r="L43" s="70"/>
      <c r="M43" s="70"/>
    </row>
    <row r="44" spans="1:13" s="71" customFormat="1" ht="16.5" x14ac:dyDescent="0.25">
      <c r="A44" s="77"/>
      <c r="B44" s="77"/>
      <c r="C44" s="78"/>
      <c r="D44" s="78"/>
      <c r="E44" s="78"/>
      <c r="F44" s="78"/>
      <c r="G44" s="78"/>
      <c r="H44" s="79"/>
      <c r="I44" s="79"/>
      <c r="J44" s="80"/>
      <c r="K44" s="70"/>
      <c r="L44" s="70"/>
      <c r="M44" s="70"/>
    </row>
    <row r="45" spans="1:13" s="62" customFormat="1" ht="16.5" x14ac:dyDescent="0.25">
      <c r="A45" s="81"/>
      <c r="B45" s="81"/>
      <c r="C45" s="81"/>
      <c r="D45" s="81"/>
      <c r="E45" s="81"/>
      <c r="F45" s="81"/>
      <c r="G45" s="81"/>
      <c r="H45" s="81"/>
      <c r="I45" s="81"/>
      <c r="J45" s="82"/>
      <c r="K45" s="61"/>
      <c r="L45" s="61"/>
      <c r="M45" s="61"/>
    </row>
    <row r="46" spans="1:13" s="62" customFormat="1" ht="16.5" x14ac:dyDescent="0.25">
      <c r="A46" s="197" t="s">
        <v>710</v>
      </c>
      <c r="B46" s="197"/>
      <c r="C46" s="197"/>
      <c r="D46" s="197"/>
      <c r="E46" s="197"/>
      <c r="F46" s="197"/>
      <c r="G46" s="197"/>
      <c r="H46" s="197"/>
      <c r="I46" s="197"/>
      <c r="J46" s="197"/>
      <c r="K46" s="61"/>
      <c r="L46" s="61"/>
      <c r="M46" s="61"/>
    </row>
    <row r="47" spans="1:13" s="62" customFormat="1" ht="50.25" customHeight="1" x14ac:dyDescent="0.25">
      <c r="A47" s="83"/>
      <c r="B47" s="83"/>
      <c r="C47" s="83"/>
      <c r="D47" s="83"/>
      <c r="E47" s="83"/>
      <c r="F47" s="83"/>
      <c r="G47" s="83"/>
      <c r="H47" s="83"/>
      <c r="I47" s="83"/>
      <c r="J47" s="82"/>
      <c r="K47" s="61"/>
      <c r="L47" s="61"/>
      <c r="M47" s="61"/>
    </row>
    <row r="48" spans="1:13" s="62" customFormat="1" ht="16.5" x14ac:dyDescent="0.25">
      <c r="A48" s="198" t="s">
        <v>729</v>
      </c>
      <c r="B48" s="198"/>
      <c r="C48" s="198"/>
      <c r="D48" s="198"/>
      <c r="E48" s="198"/>
      <c r="F48" s="198"/>
      <c r="G48" s="198"/>
      <c r="H48" s="198"/>
      <c r="I48" s="198"/>
      <c r="J48" s="198"/>
      <c r="K48" s="61"/>
      <c r="L48" s="61"/>
      <c r="M48" s="61"/>
    </row>
    <row r="49" spans="1:13" s="62" customFormat="1" ht="15" x14ac:dyDescent="0.25">
      <c r="A49" s="84"/>
      <c r="B49" s="84"/>
      <c r="C49" s="84"/>
      <c r="D49" s="84"/>
      <c r="E49" s="84"/>
      <c r="F49" s="84"/>
      <c r="G49" s="84"/>
      <c r="H49" s="84"/>
      <c r="I49" s="84"/>
      <c r="J49" s="85"/>
      <c r="K49" s="61"/>
      <c r="L49" s="61"/>
      <c r="M49" s="61"/>
    </row>
    <row r="50" spans="1:13" s="62" customFormat="1" ht="15" x14ac:dyDescent="0.25">
      <c r="A50" s="70"/>
      <c r="B50" s="70"/>
      <c r="C50" s="70"/>
      <c r="D50" s="70"/>
      <c r="E50" s="70"/>
      <c r="F50" s="70"/>
      <c r="G50" s="71"/>
      <c r="H50" s="71"/>
      <c r="I50" s="71"/>
      <c r="J50" s="61"/>
      <c r="K50" s="61"/>
      <c r="L50" s="61"/>
      <c r="M50" s="61"/>
    </row>
    <row r="51" spans="1:13" s="62" customFormat="1" ht="15" x14ac:dyDescent="0.25">
      <c r="A51" s="70"/>
      <c r="B51" s="70"/>
      <c r="C51" s="70"/>
      <c r="D51" s="70"/>
      <c r="E51" s="70"/>
      <c r="F51" s="70"/>
      <c r="G51" s="71"/>
      <c r="H51" s="71"/>
      <c r="I51" s="71"/>
      <c r="J51" s="61"/>
      <c r="K51" s="61"/>
      <c r="L51" s="61"/>
      <c r="M51" s="61"/>
    </row>
    <row r="52" spans="1:13" s="62" customFormat="1" ht="15" x14ac:dyDescent="0.25">
      <c r="A52" s="70"/>
      <c r="B52" s="70"/>
      <c r="C52" s="70"/>
      <c r="D52" s="70"/>
      <c r="E52" s="70"/>
      <c r="F52" s="70"/>
      <c r="G52" s="71"/>
      <c r="H52" s="71"/>
      <c r="I52" s="71"/>
      <c r="J52" s="61"/>
      <c r="K52" s="61"/>
      <c r="L52" s="61"/>
      <c r="M52" s="61"/>
    </row>
    <row r="53" spans="1:13" s="62" customFormat="1" ht="15" x14ac:dyDescent="0.25">
      <c r="A53" s="70"/>
      <c r="B53" s="70"/>
      <c r="C53" s="70"/>
      <c r="D53" s="70"/>
      <c r="E53" s="70"/>
      <c r="F53" s="70"/>
      <c r="G53" s="71"/>
      <c r="H53" s="71"/>
      <c r="I53" s="71"/>
      <c r="J53" s="61"/>
      <c r="K53" s="61"/>
      <c r="L53" s="61"/>
      <c r="M53" s="61"/>
    </row>
    <row r="54" spans="1:13" s="62" customFormat="1" ht="15" x14ac:dyDescent="0.25">
      <c r="A54" s="61"/>
      <c r="B54" s="61"/>
      <c r="C54" s="61"/>
      <c r="D54" s="61"/>
      <c r="E54" s="61"/>
      <c r="F54" s="61"/>
      <c r="J54" s="61"/>
      <c r="K54" s="61"/>
      <c r="L54" s="61"/>
      <c r="M54" s="61"/>
    </row>
  </sheetData>
  <mergeCells count="71">
    <mergeCell ref="A29:E30"/>
    <mergeCell ref="A36:E36"/>
    <mergeCell ref="A37:E37"/>
    <mergeCell ref="A31:E31"/>
    <mergeCell ref="A32:E32"/>
    <mergeCell ref="A34:E34"/>
    <mergeCell ref="A35:E35"/>
    <mergeCell ref="A33:E33"/>
    <mergeCell ref="C23:D23"/>
    <mergeCell ref="C24:D24"/>
    <mergeCell ref="C25:D25"/>
    <mergeCell ref="C26:D26"/>
    <mergeCell ref="C27:D27"/>
    <mergeCell ref="B43:J43"/>
    <mergeCell ref="A46:J46"/>
    <mergeCell ref="A48:J48"/>
    <mergeCell ref="A38:E38"/>
    <mergeCell ref="A39:E39"/>
    <mergeCell ref="A40:J40"/>
    <mergeCell ref="B41:J41"/>
    <mergeCell ref="B42:J42"/>
    <mergeCell ref="F29:H29"/>
    <mergeCell ref="I29:J30"/>
    <mergeCell ref="A19:B19"/>
    <mergeCell ref="C19:J19"/>
    <mergeCell ref="A20:B20"/>
    <mergeCell ref="C20:J20"/>
    <mergeCell ref="A28:J28"/>
    <mergeCell ref="A21:B21"/>
    <mergeCell ref="C21:J21"/>
    <mergeCell ref="E22:J22"/>
    <mergeCell ref="E23:J23"/>
    <mergeCell ref="E24:J24"/>
    <mergeCell ref="E25:J25"/>
    <mergeCell ref="E27:J27"/>
    <mergeCell ref="A22:B27"/>
    <mergeCell ref="C22:D22"/>
    <mergeCell ref="A16:B16"/>
    <mergeCell ref="C16:J16"/>
    <mergeCell ref="A17:B17"/>
    <mergeCell ref="C17:J17"/>
    <mergeCell ref="A18:B18"/>
    <mergeCell ref="C18:J18"/>
    <mergeCell ref="A13:J13"/>
    <mergeCell ref="A14:B14"/>
    <mergeCell ref="C14:J14"/>
    <mergeCell ref="A15:B15"/>
    <mergeCell ref="C15:J15"/>
    <mergeCell ref="A10:B10"/>
    <mergeCell ref="A11:J11"/>
    <mergeCell ref="A12:B12"/>
    <mergeCell ref="G12:I12"/>
    <mergeCell ref="G10:H10"/>
    <mergeCell ref="I10:J10"/>
    <mergeCell ref="C9:J9"/>
    <mergeCell ref="A9:B9"/>
    <mergeCell ref="E5:G5"/>
    <mergeCell ref="H5:J5"/>
    <mergeCell ref="G6:J6"/>
    <mergeCell ref="C7:J7"/>
    <mergeCell ref="A8:B8"/>
    <mergeCell ref="C8:J8"/>
    <mergeCell ref="C6:F6"/>
    <mergeCell ref="A6:B6"/>
    <mergeCell ref="A7:B7"/>
    <mergeCell ref="A1:J1"/>
    <mergeCell ref="A2:J2"/>
    <mergeCell ref="A3:J3"/>
    <mergeCell ref="A4:J4"/>
    <mergeCell ref="C5:D5"/>
    <mergeCell ref="A5:B5"/>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47"/>
  <sheetViews>
    <sheetView topLeftCell="A13" workbookViewId="0">
      <selection activeCell="B7" sqref="B7:B19"/>
    </sheetView>
  </sheetViews>
  <sheetFormatPr baseColWidth="10" defaultRowHeight="15" x14ac:dyDescent="0.25"/>
  <cols>
    <col min="2" max="2" width="34.5703125" customWidth="1"/>
    <col min="3" max="4" width="17.5703125" customWidth="1"/>
  </cols>
  <sheetData>
    <row r="2" spans="2:9" ht="18.75" x14ac:dyDescent="0.3">
      <c r="B2" s="251" t="s">
        <v>735</v>
      </c>
      <c r="C2" s="251"/>
      <c r="D2" s="251"/>
      <c r="E2" s="251"/>
      <c r="F2" s="251"/>
      <c r="G2" s="251"/>
      <c r="H2" s="251"/>
      <c r="I2" s="251"/>
    </row>
    <row r="3" spans="2:9" x14ac:dyDescent="0.25">
      <c r="B3" s="109"/>
      <c r="C3" s="109"/>
      <c r="D3" s="109"/>
    </row>
    <row r="4" spans="2:9" s="112" customFormat="1" ht="15.75" thickBot="1" x14ac:dyDescent="0.3">
      <c r="B4" s="110"/>
      <c r="C4" s="111"/>
      <c r="D4" s="111"/>
    </row>
    <row r="5" spans="2:9" s="112" customFormat="1" ht="24.75" thickBot="1" x14ac:dyDescent="0.3">
      <c r="B5" s="253"/>
      <c r="C5" s="254"/>
      <c r="D5" s="117" t="s">
        <v>760</v>
      </c>
      <c r="E5" s="117" t="s">
        <v>761</v>
      </c>
      <c r="F5" s="117" t="s">
        <v>762</v>
      </c>
      <c r="G5" s="117" t="s">
        <v>763</v>
      </c>
      <c r="H5" s="117" t="s">
        <v>764</v>
      </c>
      <c r="I5" s="118" t="s">
        <v>765</v>
      </c>
    </row>
    <row r="6" spans="2:9" s="112" customFormat="1" ht="24.75" thickBot="1" x14ac:dyDescent="0.3">
      <c r="B6" s="96" t="s">
        <v>736</v>
      </c>
      <c r="C6" s="119" t="s">
        <v>737</v>
      </c>
      <c r="D6" s="119" t="s">
        <v>766</v>
      </c>
      <c r="E6" s="119" t="s">
        <v>766</v>
      </c>
      <c r="F6" s="119" t="s">
        <v>766</v>
      </c>
      <c r="G6" s="119" t="s">
        <v>766</v>
      </c>
      <c r="H6" s="119" t="s">
        <v>766</v>
      </c>
      <c r="I6" s="119" t="s">
        <v>766</v>
      </c>
    </row>
    <row r="7" spans="2:9" s="112" customFormat="1" ht="15.75" thickBot="1" x14ac:dyDescent="0.3">
      <c r="B7" s="123" t="s">
        <v>767</v>
      </c>
      <c r="C7" s="120">
        <v>30</v>
      </c>
      <c r="D7" s="120">
        <v>21</v>
      </c>
      <c r="E7" s="120">
        <v>24</v>
      </c>
      <c r="F7" s="120">
        <v>30</v>
      </c>
      <c r="G7" s="120">
        <v>30</v>
      </c>
      <c r="H7" s="120">
        <v>30</v>
      </c>
      <c r="I7" s="120">
        <v>30</v>
      </c>
    </row>
    <row r="8" spans="2:9" s="112" customFormat="1" ht="24.75" thickBot="1" x14ac:dyDescent="0.3">
      <c r="B8" s="124" t="s">
        <v>768</v>
      </c>
      <c r="C8" s="121">
        <v>20</v>
      </c>
      <c r="D8" s="121">
        <v>7</v>
      </c>
      <c r="E8" s="121">
        <v>8</v>
      </c>
      <c r="F8" s="121">
        <v>10</v>
      </c>
      <c r="G8" s="121">
        <v>12</v>
      </c>
      <c r="H8" s="121">
        <v>14</v>
      </c>
      <c r="I8" s="121">
        <v>16</v>
      </c>
    </row>
    <row r="9" spans="2:9" s="112" customFormat="1" ht="15.75" thickBot="1" x14ac:dyDescent="0.3">
      <c r="B9" s="123" t="s">
        <v>769</v>
      </c>
      <c r="C9" s="120">
        <v>310</v>
      </c>
      <c r="D9" s="120">
        <v>109</v>
      </c>
      <c r="E9" s="120">
        <v>124</v>
      </c>
      <c r="F9" s="120">
        <v>155</v>
      </c>
      <c r="G9" s="120">
        <v>186</v>
      </c>
      <c r="H9" s="120">
        <v>217</v>
      </c>
      <c r="I9" s="120">
        <v>248</v>
      </c>
    </row>
    <row r="10" spans="2:9" s="112" customFormat="1" ht="15.75" thickBot="1" x14ac:dyDescent="0.3">
      <c r="B10" s="124" t="s">
        <v>134</v>
      </c>
      <c r="C10" s="121">
        <v>10</v>
      </c>
      <c r="D10" s="121">
        <v>3</v>
      </c>
      <c r="E10" s="121">
        <v>4</v>
      </c>
      <c r="F10" s="121">
        <v>5</v>
      </c>
      <c r="G10" s="121">
        <v>6</v>
      </c>
      <c r="H10" s="121">
        <v>7</v>
      </c>
      <c r="I10" s="121">
        <v>8</v>
      </c>
    </row>
    <row r="11" spans="2:9" s="112" customFormat="1" ht="15.75" thickBot="1" x14ac:dyDescent="0.3">
      <c r="B11" s="123" t="s">
        <v>141</v>
      </c>
      <c r="C11" s="120">
        <v>100</v>
      </c>
      <c r="D11" s="120">
        <v>35</v>
      </c>
      <c r="E11" s="120">
        <v>40</v>
      </c>
      <c r="F11" s="120">
        <v>50</v>
      </c>
      <c r="G11" s="120">
        <v>60</v>
      </c>
      <c r="H11" s="120">
        <v>70</v>
      </c>
      <c r="I11" s="120">
        <v>80</v>
      </c>
    </row>
    <row r="12" spans="2:9" s="112" customFormat="1" ht="15.75" thickBot="1" x14ac:dyDescent="0.3">
      <c r="B12" s="124" t="s">
        <v>153</v>
      </c>
      <c r="C12" s="121">
        <v>190</v>
      </c>
      <c r="D12" s="121">
        <v>66</v>
      </c>
      <c r="E12" s="121">
        <v>76</v>
      </c>
      <c r="F12" s="121">
        <v>95</v>
      </c>
      <c r="G12" s="121">
        <v>114</v>
      </c>
      <c r="H12" s="121">
        <v>133</v>
      </c>
      <c r="I12" s="121">
        <v>152</v>
      </c>
    </row>
    <row r="13" spans="2:9" s="112" customFormat="1" ht="15.75" thickBot="1" x14ac:dyDescent="0.3">
      <c r="B13" s="123" t="s">
        <v>183</v>
      </c>
      <c r="C13" s="120">
        <v>270</v>
      </c>
      <c r="D13" s="120">
        <v>94</v>
      </c>
      <c r="E13" s="120">
        <v>108</v>
      </c>
      <c r="F13" s="120">
        <v>135</v>
      </c>
      <c r="G13" s="120">
        <v>162</v>
      </c>
      <c r="H13" s="120">
        <v>189</v>
      </c>
      <c r="I13" s="120">
        <v>216</v>
      </c>
    </row>
    <row r="14" spans="2:9" s="112" customFormat="1" ht="15.75" thickBot="1" x14ac:dyDescent="0.3">
      <c r="B14" s="124" t="s">
        <v>233</v>
      </c>
      <c r="C14" s="121">
        <v>90</v>
      </c>
      <c r="D14" s="121">
        <v>32</v>
      </c>
      <c r="E14" s="121">
        <v>36</v>
      </c>
      <c r="F14" s="121">
        <v>45</v>
      </c>
      <c r="G14" s="121">
        <v>54</v>
      </c>
      <c r="H14" s="121">
        <v>63</v>
      </c>
      <c r="I14" s="121">
        <v>72</v>
      </c>
    </row>
    <row r="15" spans="2:9" s="112" customFormat="1" ht="24.75" thickBot="1" x14ac:dyDescent="0.3">
      <c r="B15" s="123" t="s">
        <v>250</v>
      </c>
      <c r="C15" s="120">
        <v>230</v>
      </c>
      <c r="D15" s="120">
        <v>81</v>
      </c>
      <c r="E15" s="120">
        <v>92</v>
      </c>
      <c r="F15" s="120">
        <v>115</v>
      </c>
      <c r="G15" s="120">
        <v>138</v>
      </c>
      <c r="H15" s="120">
        <v>161</v>
      </c>
      <c r="I15" s="120">
        <v>184</v>
      </c>
    </row>
    <row r="16" spans="2:9" s="112" customFormat="1" ht="15.75" thickBot="1" x14ac:dyDescent="0.3">
      <c r="B16" s="124" t="s">
        <v>770</v>
      </c>
      <c r="C16" s="121">
        <v>490</v>
      </c>
      <c r="D16" s="121">
        <v>171</v>
      </c>
      <c r="E16" s="121">
        <v>196</v>
      </c>
      <c r="F16" s="121">
        <v>245</v>
      </c>
      <c r="G16" s="121">
        <v>294</v>
      </c>
      <c r="H16" s="121">
        <v>343</v>
      </c>
      <c r="I16" s="121">
        <v>392</v>
      </c>
    </row>
    <row r="17" spans="2:9" s="112" customFormat="1" ht="15.75" thickBot="1" x14ac:dyDescent="0.3">
      <c r="B17" s="123" t="s">
        <v>352</v>
      </c>
      <c r="C17" s="120">
        <v>90</v>
      </c>
      <c r="D17" s="120">
        <v>31</v>
      </c>
      <c r="E17" s="120">
        <v>36</v>
      </c>
      <c r="F17" s="120">
        <v>45</v>
      </c>
      <c r="G17" s="120">
        <v>54</v>
      </c>
      <c r="H17" s="120">
        <v>63</v>
      </c>
      <c r="I17" s="120">
        <v>72</v>
      </c>
    </row>
    <row r="18" spans="2:9" s="112" customFormat="1" ht="24.75" thickBot="1" x14ac:dyDescent="0.3">
      <c r="B18" s="124" t="s">
        <v>367</v>
      </c>
      <c r="C18" s="121">
        <v>60</v>
      </c>
      <c r="D18" s="121">
        <v>21</v>
      </c>
      <c r="E18" s="121">
        <v>24</v>
      </c>
      <c r="F18" s="121">
        <v>30</v>
      </c>
      <c r="G18" s="121">
        <v>36</v>
      </c>
      <c r="H18" s="121">
        <v>42</v>
      </c>
      <c r="I18" s="121">
        <v>48</v>
      </c>
    </row>
    <row r="19" spans="2:9" s="112" customFormat="1" ht="15.75" thickBot="1" x14ac:dyDescent="0.3">
      <c r="B19" s="123" t="s">
        <v>378</v>
      </c>
      <c r="C19" s="120">
        <v>110</v>
      </c>
      <c r="D19" s="120">
        <v>39</v>
      </c>
      <c r="E19" s="120">
        <v>44</v>
      </c>
      <c r="F19" s="120">
        <v>55</v>
      </c>
      <c r="G19" s="120">
        <v>66</v>
      </c>
      <c r="H19" s="120">
        <v>77</v>
      </c>
      <c r="I19" s="120">
        <v>88</v>
      </c>
    </row>
    <row r="20" spans="2:9" s="112" customFormat="1" ht="15.75" thickBot="1" x14ac:dyDescent="0.3">
      <c r="B20" s="255" t="s">
        <v>738</v>
      </c>
      <c r="C20" s="256"/>
      <c r="D20" s="119">
        <v>710</v>
      </c>
      <c r="E20" s="119">
        <v>812</v>
      </c>
      <c r="F20" s="122">
        <v>1015</v>
      </c>
      <c r="G20" s="122">
        <v>1212</v>
      </c>
      <c r="H20" s="122">
        <v>1409</v>
      </c>
      <c r="I20" s="122">
        <v>1606</v>
      </c>
    </row>
    <row r="21" spans="2:9" s="112" customFormat="1" x14ac:dyDescent="0.25">
      <c r="B21" s="113"/>
      <c r="C21" s="114"/>
      <c r="D21" s="115"/>
      <c r="E21" s="116"/>
    </row>
    <row r="23" spans="2:9" ht="18.75" x14ac:dyDescent="0.3">
      <c r="B23" s="257" t="s">
        <v>739</v>
      </c>
      <c r="C23" s="257"/>
      <c r="D23" s="257"/>
    </row>
    <row r="24" spans="2:9" ht="15.75" thickBot="1" x14ac:dyDescent="0.3"/>
    <row r="25" spans="2:9" ht="15.75" thickBot="1" x14ac:dyDescent="0.3">
      <c r="B25" s="97" t="s">
        <v>740</v>
      </c>
      <c r="C25" s="98" t="s">
        <v>741</v>
      </c>
      <c r="D25" s="99" t="s">
        <v>742</v>
      </c>
    </row>
    <row r="26" spans="2:9" ht="15.75" thickBot="1" x14ac:dyDescent="0.3">
      <c r="B26" s="100">
        <v>1</v>
      </c>
      <c r="C26" s="101" t="s">
        <v>743</v>
      </c>
      <c r="D26" s="101" t="s">
        <v>744</v>
      </c>
    </row>
    <row r="27" spans="2:9" ht="15.75" thickBot="1" x14ac:dyDescent="0.3">
      <c r="B27" s="102">
        <v>2</v>
      </c>
      <c r="C27" s="103" t="s">
        <v>745</v>
      </c>
      <c r="D27" s="103" t="s">
        <v>746</v>
      </c>
    </row>
    <row r="28" spans="2:9" ht="15.75" thickBot="1" x14ac:dyDescent="0.3">
      <c r="B28" s="100">
        <v>3</v>
      </c>
      <c r="C28" s="101" t="s">
        <v>747</v>
      </c>
      <c r="D28" s="101" t="s">
        <v>748</v>
      </c>
    </row>
    <row r="29" spans="2:9" ht="15.75" thickBot="1" x14ac:dyDescent="0.3">
      <c r="B29" s="102">
        <v>4</v>
      </c>
      <c r="C29" s="103" t="s">
        <v>749</v>
      </c>
      <c r="D29" s="103" t="s">
        <v>750</v>
      </c>
    </row>
    <row r="30" spans="2:9" ht="15.75" thickBot="1" x14ac:dyDescent="0.3">
      <c r="B30" s="100">
        <v>5</v>
      </c>
      <c r="C30" s="101" t="s">
        <v>751</v>
      </c>
      <c r="D30" s="101" t="s">
        <v>752</v>
      </c>
    </row>
    <row r="33" spans="2:4" ht="18.75" x14ac:dyDescent="0.3">
      <c r="B33" s="257" t="s">
        <v>753</v>
      </c>
      <c r="C33" s="257"/>
      <c r="D33" s="257"/>
    </row>
    <row r="35" spans="2:4" ht="15.75" x14ac:dyDescent="0.25">
      <c r="B35" s="258" t="s">
        <v>754</v>
      </c>
      <c r="C35" s="258"/>
      <c r="D35" s="258"/>
    </row>
    <row r="36" spans="2:4" x14ac:dyDescent="0.25">
      <c r="B36" s="104"/>
    </row>
    <row r="37" spans="2:4" ht="52.5" customHeight="1" x14ac:dyDescent="0.25">
      <c r="B37" s="252" t="s">
        <v>755</v>
      </c>
      <c r="C37" s="252"/>
      <c r="D37" s="252"/>
    </row>
    <row r="38" spans="2:4" x14ac:dyDescent="0.25">
      <c r="B38" s="104"/>
    </row>
    <row r="39" spans="2:4" ht="54.75" customHeight="1" x14ac:dyDescent="0.25">
      <c r="B39" s="252" t="s">
        <v>756</v>
      </c>
      <c r="C39" s="252"/>
      <c r="D39" s="252"/>
    </row>
    <row r="40" spans="2:4" x14ac:dyDescent="0.25">
      <c r="B40" s="105"/>
      <c r="C40" s="106"/>
      <c r="D40" s="106"/>
    </row>
    <row r="41" spans="2:4" ht="51" customHeight="1" x14ac:dyDescent="0.25">
      <c r="B41" s="252" t="s">
        <v>757</v>
      </c>
      <c r="C41" s="252"/>
      <c r="D41" s="252"/>
    </row>
    <row r="42" spans="2:4" x14ac:dyDescent="0.25">
      <c r="B42" s="105"/>
      <c r="C42" s="106"/>
      <c r="D42" s="106"/>
    </row>
    <row r="43" spans="2:4" ht="54.75" customHeight="1" x14ac:dyDescent="0.25">
      <c r="B43" s="252" t="s">
        <v>758</v>
      </c>
      <c r="C43" s="252"/>
      <c r="D43" s="252"/>
    </row>
    <row r="44" spans="2:4" x14ac:dyDescent="0.25">
      <c r="B44" s="105"/>
      <c r="C44" s="106"/>
      <c r="D44" s="106"/>
    </row>
    <row r="45" spans="2:4" ht="51" customHeight="1" x14ac:dyDescent="0.25">
      <c r="B45" s="252" t="s">
        <v>759</v>
      </c>
      <c r="C45" s="252"/>
      <c r="D45" s="252"/>
    </row>
    <row r="46" spans="2:4" x14ac:dyDescent="0.25">
      <c r="B46" s="105"/>
      <c r="C46" s="105"/>
      <c r="D46" s="105"/>
    </row>
    <row r="47" spans="2:4" ht="15.75" x14ac:dyDescent="0.25">
      <c r="B47" s="107"/>
      <c r="C47" s="108"/>
      <c r="D47" s="108"/>
    </row>
  </sheetData>
  <mergeCells count="11">
    <mergeCell ref="B2:I2"/>
    <mergeCell ref="B41:D41"/>
    <mergeCell ref="B43:D43"/>
    <mergeCell ref="B45:D45"/>
    <mergeCell ref="B5:C5"/>
    <mergeCell ref="B20:C20"/>
    <mergeCell ref="B23:D23"/>
    <mergeCell ref="B33:D33"/>
    <mergeCell ref="B35:D35"/>
    <mergeCell ref="B37:D37"/>
    <mergeCell ref="B39:D3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205"/>
  <sheetViews>
    <sheetView zoomScale="70" zoomScaleNormal="70" workbookViewId="0">
      <pane xSplit="2" ySplit="4" topLeftCell="E196" activePane="bottomRight" state="frozen"/>
      <selection pane="topRight" activeCell="C1" sqref="C1"/>
      <selection pane="bottomLeft" activeCell="A3" sqref="A3"/>
      <selection pane="bottomRight" activeCell="I201" sqref="I201"/>
    </sheetView>
  </sheetViews>
  <sheetFormatPr baseColWidth="10" defaultRowHeight="12" x14ac:dyDescent="0.25"/>
  <cols>
    <col min="1" max="1" width="8.42578125" style="6" customWidth="1"/>
    <col min="2" max="2" width="4.140625" style="6" customWidth="1"/>
    <col min="3" max="3" width="4.7109375" style="16" customWidth="1"/>
    <col min="4" max="4" width="26.28515625" style="7" customWidth="1"/>
    <col min="5" max="5" width="5" style="7" customWidth="1"/>
    <col min="6" max="6" width="36.42578125" style="6" customWidth="1"/>
    <col min="7" max="7" width="5.85546875" style="6" customWidth="1"/>
    <col min="8" max="9" width="23.5703125" style="7" customWidth="1"/>
    <col min="10" max="15" width="5.42578125" style="6" customWidth="1"/>
    <col min="16" max="16" width="1.85546875" style="6" customWidth="1"/>
    <col min="17" max="17" width="5.42578125" style="6" customWidth="1"/>
    <col min="18" max="22" width="5.5703125" style="6" bestFit="1" customWidth="1"/>
    <col min="23" max="23" width="2" style="6" customWidth="1"/>
    <col min="24" max="29" width="5.42578125" style="6" customWidth="1"/>
    <col min="30" max="30" width="23.7109375" style="6" customWidth="1"/>
    <col min="31" max="31" width="20.85546875" style="6" customWidth="1"/>
  </cols>
  <sheetData>
    <row r="1" spans="1:31" ht="30.75" customHeight="1" x14ac:dyDescent="0.25">
      <c r="A1" s="228" t="s">
        <v>396</v>
      </c>
      <c r="B1" s="228"/>
      <c r="C1" s="228"/>
      <c r="D1" s="228"/>
      <c r="E1" s="228"/>
      <c r="F1" s="228"/>
      <c r="G1" s="228"/>
      <c r="H1" s="228"/>
      <c r="I1" s="228"/>
      <c r="J1" s="228"/>
      <c r="K1" s="228"/>
      <c r="L1" s="228"/>
      <c r="M1" s="228"/>
      <c r="N1" s="228"/>
      <c r="O1" s="228"/>
      <c r="P1" s="228"/>
      <c r="Q1" s="228"/>
      <c r="R1" s="228"/>
      <c r="S1" s="228"/>
      <c r="T1" s="228"/>
      <c r="U1" s="228"/>
      <c r="V1" s="228"/>
      <c r="W1" s="228"/>
      <c r="X1" s="228"/>
      <c r="Y1" s="228"/>
      <c r="Z1" s="228"/>
      <c r="AA1" s="228"/>
      <c r="AB1" s="228"/>
      <c r="AC1" s="228"/>
      <c r="AD1" s="228"/>
      <c r="AE1" s="228"/>
    </row>
    <row r="2" spans="1:31" ht="27.75" customHeight="1" x14ac:dyDescent="0.25">
      <c r="A2" s="229"/>
      <c r="B2" s="229"/>
      <c r="C2" s="229"/>
      <c r="D2" s="229"/>
      <c r="E2" s="238" t="s">
        <v>12</v>
      </c>
      <c r="F2" s="239"/>
      <c r="G2" s="239"/>
      <c r="H2" s="239"/>
      <c r="I2" s="239"/>
      <c r="J2" s="239"/>
      <c r="K2" s="239"/>
      <c r="L2" s="239"/>
      <c r="M2" s="239"/>
      <c r="N2" s="239"/>
      <c r="O2" s="240"/>
      <c r="P2" s="235" t="s">
        <v>42</v>
      </c>
      <c r="Q2" s="236"/>
      <c r="R2" s="236"/>
      <c r="S2" s="236"/>
      <c r="T2" s="236"/>
      <c r="U2" s="236"/>
      <c r="V2" s="236"/>
      <c r="W2" s="236"/>
      <c r="X2" s="236"/>
      <c r="Y2" s="236"/>
      <c r="Z2" s="236"/>
      <c r="AA2" s="236"/>
      <c r="AB2" s="236"/>
      <c r="AC2" s="236"/>
      <c r="AD2" s="236"/>
      <c r="AE2" s="237"/>
    </row>
    <row r="3" spans="1:31" s="14" customFormat="1" ht="15" x14ac:dyDescent="0.25">
      <c r="A3" s="226" t="s">
        <v>1</v>
      </c>
      <c r="B3" s="226" t="s">
        <v>0</v>
      </c>
      <c r="C3" s="231" t="s">
        <v>15</v>
      </c>
      <c r="D3" s="231"/>
      <c r="E3" s="226" t="s">
        <v>14</v>
      </c>
      <c r="F3" s="226"/>
      <c r="G3" s="231" t="s">
        <v>13</v>
      </c>
      <c r="H3" s="231"/>
      <c r="I3" s="232" t="s">
        <v>21</v>
      </c>
      <c r="J3" s="226"/>
      <c r="K3" s="226"/>
      <c r="L3" s="226"/>
      <c r="M3" s="226"/>
      <c r="N3" s="226"/>
      <c r="O3" s="226"/>
      <c r="P3" s="227"/>
      <c r="Q3" s="226"/>
      <c r="R3" s="226"/>
      <c r="S3" s="226"/>
      <c r="T3" s="226"/>
      <c r="U3" s="226"/>
      <c r="V3" s="226"/>
      <c r="W3" s="227"/>
      <c r="X3" s="226" t="s">
        <v>11</v>
      </c>
      <c r="Y3" s="226"/>
      <c r="Z3" s="226"/>
      <c r="AA3" s="226"/>
      <c r="AB3" s="226"/>
      <c r="AC3" s="226"/>
      <c r="AD3" s="226" t="s">
        <v>9</v>
      </c>
      <c r="AE3" s="231" t="s">
        <v>10</v>
      </c>
    </row>
    <row r="4" spans="1:31" s="14" customFormat="1" ht="15" x14ac:dyDescent="0.25">
      <c r="A4" s="230"/>
      <c r="B4" s="230"/>
      <c r="C4" s="232"/>
      <c r="D4" s="232"/>
      <c r="E4" s="230"/>
      <c r="F4" s="230"/>
      <c r="G4" s="232"/>
      <c r="H4" s="232"/>
      <c r="I4" s="234"/>
      <c r="J4" s="20" t="s">
        <v>2</v>
      </c>
      <c r="K4" s="20" t="s">
        <v>3</v>
      </c>
      <c r="L4" s="20" t="s">
        <v>4</v>
      </c>
      <c r="M4" s="20" t="s">
        <v>676</v>
      </c>
      <c r="N4" s="20" t="s">
        <v>5</v>
      </c>
      <c r="O4" s="20" t="s">
        <v>6</v>
      </c>
      <c r="P4" s="233"/>
      <c r="Q4" s="50" t="s">
        <v>2</v>
      </c>
      <c r="R4" s="50" t="s">
        <v>3</v>
      </c>
      <c r="S4" s="50" t="s">
        <v>4</v>
      </c>
      <c r="T4" s="50" t="s">
        <v>676</v>
      </c>
      <c r="U4" s="50" t="s">
        <v>5</v>
      </c>
      <c r="V4" s="50" t="s">
        <v>6</v>
      </c>
      <c r="W4" s="233"/>
      <c r="X4" s="230"/>
      <c r="Y4" s="230"/>
      <c r="Z4" s="230"/>
      <c r="AA4" s="230"/>
      <c r="AB4" s="230"/>
      <c r="AC4" s="230"/>
      <c r="AD4" s="230"/>
      <c r="AE4" s="232"/>
    </row>
    <row r="5" spans="1:31" ht="30" customHeight="1" x14ac:dyDescent="0.25">
      <c r="A5" s="217">
        <v>1</v>
      </c>
      <c r="B5" s="214" t="s">
        <v>70</v>
      </c>
      <c r="C5" s="204"/>
      <c r="D5" s="202" t="s">
        <v>664</v>
      </c>
      <c r="E5" s="40"/>
      <c r="F5" s="39" t="s">
        <v>71</v>
      </c>
      <c r="G5" s="40">
        <v>1</v>
      </c>
      <c r="H5" s="39" t="s">
        <v>73</v>
      </c>
      <c r="I5" s="202" t="s">
        <v>411</v>
      </c>
      <c r="J5" s="15"/>
      <c r="K5" s="15"/>
      <c r="L5" s="15"/>
      <c r="M5" s="15"/>
      <c r="N5" s="15"/>
      <c r="O5" s="15">
        <v>1</v>
      </c>
      <c r="P5" s="227"/>
      <c r="Q5" s="15">
        <v>0</v>
      </c>
      <c r="R5" s="15">
        <f>5*0.1</f>
        <v>0.5</v>
      </c>
      <c r="S5" s="15">
        <f>5*0.2</f>
        <v>1</v>
      </c>
      <c r="T5" s="15">
        <f>5*0.3</f>
        <v>1.5</v>
      </c>
      <c r="U5" s="15">
        <f>5*0.6</f>
        <v>3</v>
      </c>
      <c r="V5" s="15">
        <f>5*1</f>
        <v>5</v>
      </c>
      <c r="W5" s="13"/>
      <c r="X5" s="15">
        <f>J5*Q5</f>
        <v>0</v>
      </c>
      <c r="Y5" s="15">
        <f t="shared" ref="Y5:Y36" si="0">K5*R5</f>
        <v>0</v>
      </c>
      <c r="Z5" s="15">
        <f t="shared" ref="Z5:Z36" si="1">L5*S5</f>
        <v>0</v>
      </c>
      <c r="AA5" s="15">
        <f t="shared" ref="AA5:AA36" si="2">M5*T5</f>
        <v>0</v>
      </c>
      <c r="AB5" s="15">
        <f t="shared" ref="AB5:AB36" si="3">N5*U5</f>
        <v>0</v>
      </c>
      <c r="AC5" s="15">
        <f t="shared" ref="AC5:AC36" si="4">O5*V5</f>
        <v>5</v>
      </c>
      <c r="AD5" s="15">
        <f>X5+Y5+Z5+AA5+AB5+AC5</f>
        <v>5</v>
      </c>
      <c r="AE5" s="211">
        <f>SUM(AD5:AD10)</f>
        <v>30</v>
      </c>
    </row>
    <row r="6" spans="1:31" ht="47.25" customHeight="1" x14ac:dyDescent="0.25">
      <c r="A6" s="218"/>
      <c r="B6" s="215"/>
      <c r="C6" s="205"/>
      <c r="D6" s="203"/>
      <c r="E6" s="40"/>
      <c r="F6" s="39" t="s">
        <v>72</v>
      </c>
      <c r="G6" s="40">
        <v>2</v>
      </c>
      <c r="H6" s="39" t="s">
        <v>74</v>
      </c>
      <c r="I6" s="206"/>
      <c r="J6" s="15"/>
      <c r="K6" s="15"/>
      <c r="L6" s="15"/>
      <c r="M6" s="15"/>
      <c r="N6" s="15"/>
      <c r="O6" s="15">
        <v>1</v>
      </c>
      <c r="P6" s="227"/>
      <c r="Q6" s="15">
        <v>0</v>
      </c>
      <c r="R6" s="15">
        <f t="shared" ref="R6:R10" si="5">5*0.1</f>
        <v>0.5</v>
      </c>
      <c r="S6" s="15">
        <f t="shared" ref="S6:S10" si="6">5*0.2</f>
        <v>1</v>
      </c>
      <c r="T6" s="15">
        <f t="shared" ref="T6:T10" si="7">5*0.3</f>
        <v>1.5</v>
      </c>
      <c r="U6" s="15">
        <f t="shared" ref="U6:U10" si="8">5*0.6</f>
        <v>3</v>
      </c>
      <c r="V6" s="15">
        <f t="shared" ref="V6:V10" si="9">5*1</f>
        <v>5</v>
      </c>
      <c r="W6" s="13"/>
      <c r="X6" s="15">
        <f t="shared" ref="X6:X69" si="10">J6*Q6</f>
        <v>0</v>
      </c>
      <c r="Y6" s="15">
        <f t="shared" si="0"/>
        <v>0</v>
      </c>
      <c r="Z6" s="15">
        <f t="shared" si="1"/>
        <v>0</v>
      </c>
      <c r="AA6" s="15">
        <f t="shared" si="2"/>
        <v>0</v>
      </c>
      <c r="AB6" s="15">
        <f t="shared" si="3"/>
        <v>0</v>
      </c>
      <c r="AC6" s="15">
        <f t="shared" si="4"/>
        <v>5</v>
      </c>
      <c r="AD6" s="15">
        <f t="shared" ref="AD6:AD69" si="11">X6+Y6+Z6+AA6+AB6+AC6</f>
        <v>5</v>
      </c>
      <c r="AE6" s="212"/>
    </row>
    <row r="7" spans="1:31" ht="30" customHeight="1" x14ac:dyDescent="0.25">
      <c r="A7" s="218"/>
      <c r="B7" s="215"/>
      <c r="C7" s="204"/>
      <c r="D7" s="202" t="s">
        <v>75</v>
      </c>
      <c r="E7" s="40"/>
      <c r="F7" s="39" t="s">
        <v>71</v>
      </c>
      <c r="G7" s="40">
        <v>3</v>
      </c>
      <c r="H7" s="39" t="s">
        <v>76</v>
      </c>
      <c r="I7" s="206"/>
      <c r="J7" s="15"/>
      <c r="K7" s="15"/>
      <c r="L7" s="15"/>
      <c r="M7" s="15"/>
      <c r="N7" s="15"/>
      <c r="O7" s="15">
        <v>1</v>
      </c>
      <c r="P7" s="227"/>
      <c r="Q7" s="15">
        <v>0</v>
      </c>
      <c r="R7" s="15">
        <f t="shared" si="5"/>
        <v>0.5</v>
      </c>
      <c r="S7" s="15">
        <f t="shared" si="6"/>
        <v>1</v>
      </c>
      <c r="T7" s="15">
        <f t="shared" si="7"/>
        <v>1.5</v>
      </c>
      <c r="U7" s="15">
        <f t="shared" si="8"/>
        <v>3</v>
      </c>
      <c r="V7" s="15">
        <f t="shared" si="9"/>
        <v>5</v>
      </c>
      <c r="W7" s="13"/>
      <c r="X7" s="15">
        <f t="shared" si="10"/>
        <v>0</v>
      </c>
      <c r="Y7" s="15">
        <f t="shared" si="0"/>
        <v>0</v>
      </c>
      <c r="Z7" s="15">
        <f t="shared" si="1"/>
        <v>0</v>
      </c>
      <c r="AA7" s="15">
        <f t="shared" si="2"/>
        <v>0</v>
      </c>
      <c r="AB7" s="15">
        <f t="shared" si="3"/>
        <v>0</v>
      </c>
      <c r="AC7" s="15">
        <f t="shared" si="4"/>
        <v>5</v>
      </c>
      <c r="AD7" s="15">
        <f t="shared" si="11"/>
        <v>5</v>
      </c>
      <c r="AE7" s="212"/>
    </row>
    <row r="8" spans="1:31" ht="46.5" customHeight="1" x14ac:dyDescent="0.25">
      <c r="A8" s="218"/>
      <c r="B8" s="215"/>
      <c r="C8" s="205"/>
      <c r="D8" s="203"/>
      <c r="E8" s="40"/>
      <c r="F8" s="39" t="s">
        <v>72</v>
      </c>
      <c r="G8" s="40">
        <v>4</v>
      </c>
      <c r="H8" s="39" t="s">
        <v>77</v>
      </c>
      <c r="I8" s="206"/>
      <c r="J8" s="15"/>
      <c r="K8" s="15"/>
      <c r="L8" s="15"/>
      <c r="M8" s="15"/>
      <c r="N8" s="15"/>
      <c r="O8" s="15">
        <v>1</v>
      </c>
      <c r="P8" s="227"/>
      <c r="Q8" s="15">
        <v>0</v>
      </c>
      <c r="R8" s="15">
        <f t="shared" si="5"/>
        <v>0.5</v>
      </c>
      <c r="S8" s="15">
        <f t="shared" si="6"/>
        <v>1</v>
      </c>
      <c r="T8" s="15">
        <f t="shared" si="7"/>
        <v>1.5</v>
      </c>
      <c r="U8" s="15">
        <f t="shared" si="8"/>
        <v>3</v>
      </c>
      <c r="V8" s="15">
        <f t="shared" si="9"/>
        <v>5</v>
      </c>
      <c r="W8" s="13"/>
      <c r="X8" s="15">
        <f t="shared" si="10"/>
        <v>0</v>
      </c>
      <c r="Y8" s="15">
        <f t="shared" si="0"/>
        <v>0</v>
      </c>
      <c r="Z8" s="15">
        <f t="shared" si="1"/>
        <v>0</v>
      </c>
      <c r="AA8" s="15">
        <f t="shared" si="2"/>
        <v>0</v>
      </c>
      <c r="AB8" s="15">
        <f t="shared" si="3"/>
        <v>0</v>
      </c>
      <c r="AC8" s="15">
        <f t="shared" si="4"/>
        <v>5</v>
      </c>
      <c r="AD8" s="15">
        <f t="shared" si="11"/>
        <v>5</v>
      </c>
      <c r="AE8" s="212"/>
    </row>
    <row r="9" spans="1:31" ht="48.75" customHeight="1" x14ac:dyDescent="0.25">
      <c r="A9" s="218"/>
      <c r="B9" s="215"/>
      <c r="C9" s="204"/>
      <c r="D9" s="202" t="s">
        <v>78</v>
      </c>
      <c r="E9" s="40"/>
      <c r="F9" s="39" t="s">
        <v>71</v>
      </c>
      <c r="G9" s="40">
        <v>5</v>
      </c>
      <c r="H9" s="39" t="s">
        <v>79</v>
      </c>
      <c r="I9" s="206"/>
      <c r="J9" s="15"/>
      <c r="K9" s="15"/>
      <c r="L9" s="15"/>
      <c r="M9" s="15"/>
      <c r="N9" s="15"/>
      <c r="O9" s="15">
        <v>1</v>
      </c>
      <c r="P9" s="227"/>
      <c r="Q9" s="15">
        <v>0</v>
      </c>
      <c r="R9" s="15">
        <f t="shared" si="5"/>
        <v>0.5</v>
      </c>
      <c r="S9" s="15">
        <f t="shared" si="6"/>
        <v>1</v>
      </c>
      <c r="T9" s="15">
        <f t="shared" si="7"/>
        <v>1.5</v>
      </c>
      <c r="U9" s="15">
        <f t="shared" si="8"/>
        <v>3</v>
      </c>
      <c r="V9" s="15">
        <f t="shared" si="9"/>
        <v>5</v>
      </c>
      <c r="W9" s="13"/>
      <c r="X9" s="15">
        <f t="shared" si="10"/>
        <v>0</v>
      </c>
      <c r="Y9" s="15">
        <f t="shared" si="0"/>
        <v>0</v>
      </c>
      <c r="Z9" s="15">
        <f t="shared" si="1"/>
        <v>0</v>
      </c>
      <c r="AA9" s="15">
        <f t="shared" si="2"/>
        <v>0</v>
      </c>
      <c r="AB9" s="15">
        <f t="shared" si="3"/>
        <v>0</v>
      </c>
      <c r="AC9" s="15">
        <f t="shared" si="4"/>
        <v>5</v>
      </c>
      <c r="AD9" s="15">
        <f t="shared" si="11"/>
        <v>5</v>
      </c>
      <c r="AE9" s="212"/>
    </row>
    <row r="10" spans="1:31" ht="54" customHeight="1" x14ac:dyDescent="0.25">
      <c r="A10" s="219"/>
      <c r="B10" s="216"/>
      <c r="C10" s="205"/>
      <c r="D10" s="203"/>
      <c r="E10" s="40"/>
      <c r="F10" s="39" t="s">
        <v>72</v>
      </c>
      <c r="G10" s="40">
        <v>6</v>
      </c>
      <c r="H10" s="39" t="s">
        <v>80</v>
      </c>
      <c r="I10" s="203"/>
      <c r="J10" s="15"/>
      <c r="K10" s="15"/>
      <c r="L10" s="15"/>
      <c r="M10" s="15"/>
      <c r="N10" s="15"/>
      <c r="O10" s="15">
        <v>1</v>
      </c>
      <c r="P10" s="227"/>
      <c r="Q10" s="15">
        <v>0</v>
      </c>
      <c r="R10" s="15">
        <f t="shared" si="5"/>
        <v>0.5</v>
      </c>
      <c r="S10" s="15">
        <f t="shared" si="6"/>
        <v>1</v>
      </c>
      <c r="T10" s="15">
        <f t="shared" si="7"/>
        <v>1.5</v>
      </c>
      <c r="U10" s="15">
        <f t="shared" si="8"/>
        <v>3</v>
      </c>
      <c r="V10" s="15">
        <f t="shared" si="9"/>
        <v>5</v>
      </c>
      <c r="W10" s="13"/>
      <c r="X10" s="15">
        <f t="shared" si="10"/>
        <v>0</v>
      </c>
      <c r="Y10" s="15">
        <f t="shared" si="0"/>
        <v>0</v>
      </c>
      <c r="Z10" s="15">
        <f t="shared" si="1"/>
        <v>0</v>
      </c>
      <c r="AA10" s="15">
        <f t="shared" si="2"/>
        <v>0</v>
      </c>
      <c r="AB10" s="15">
        <f t="shared" si="3"/>
        <v>0</v>
      </c>
      <c r="AC10" s="15">
        <f t="shared" si="4"/>
        <v>5</v>
      </c>
      <c r="AD10" s="15">
        <f t="shared" si="11"/>
        <v>5</v>
      </c>
      <c r="AE10" s="213"/>
    </row>
    <row r="11" spans="1:31" ht="151.5" customHeight="1" x14ac:dyDescent="0.25">
      <c r="A11" s="217">
        <v>2</v>
      </c>
      <c r="B11" s="214" t="s">
        <v>81</v>
      </c>
      <c r="C11" s="40"/>
      <c r="D11" s="39" t="s">
        <v>82</v>
      </c>
      <c r="E11" s="204"/>
      <c r="F11" s="202" t="s">
        <v>71</v>
      </c>
      <c r="G11" s="40">
        <v>1</v>
      </c>
      <c r="H11" s="39" t="s">
        <v>83</v>
      </c>
      <c r="I11" s="202" t="s">
        <v>410</v>
      </c>
      <c r="J11" s="15"/>
      <c r="K11" s="15"/>
      <c r="L11" s="15"/>
      <c r="M11" s="15"/>
      <c r="N11" s="15"/>
      <c r="O11" s="15">
        <v>1</v>
      </c>
      <c r="P11" s="227"/>
      <c r="Q11" s="15">
        <v>0</v>
      </c>
      <c r="R11" s="15">
        <f>10*0.1</f>
        <v>1</v>
      </c>
      <c r="S11" s="15">
        <f>10*0.2</f>
        <v>2</v>
      </c>
      <c r="T11" s="15">
        <f>10*0.3</f>
        <v>3</v>
      </c>
      <c r="U11" s="15">
        <f>10*0.6</f>
        <v>6</v>
      </c>
      <c r="V11" s="15">
        <f>10*1</f>
        <v>10</v>
      </c>
      <c r="W11" s="13"/>
      <c r="X11" s="15">
        <f t="shared" si="10"/>
        <v>0</v>
      </c>
      <c r="Y11" s="15">
        <f t="shared" si="0"/>
        <v>0</v>
      </c>
      <c r="Z11" s="15">
        <f t="shared" si="1"/>
        <v>0</v>
      </c>
      <c r="AA11" s="15">
        <f t="shared" si="2"/>
        <v>0</v>
      </c>
      <c r="AB11" s="15">
        <f t="shared" si="3"/>
        <v>0</v>
      </c>
      <c r="AC11" s="15">
        <f t="shared" si="4"/>
        <v>10</v>
      </c>
      <c r="AD11" s="15">
        <f t="shared" si="11"/>
        <v>10</v>
      </c>
      <c r="AE11" s="211">
        <f>SUM(AD11:AD43)</f>
        <v>330</v>
      </c>
    </row>
    <row r="12" spans="1:31" ht="113.25" customHeight="1" x14ac:dyDescent="0.25">
      <c r="A12" s="218"/>
      <c r="B12" s="215"/>
      <c r="C12" s="40"/>
      <c r="D12" s="39" t="s">
        <v>85</v>
      </c>
      <c r="E12" s="205"/>
      <c r="F12" s="203"/>
      <c r="G12" s="40">
        <v>2</v>
      </c>
      <c r="H12" s="39" t="s">
        <v>84</v>
      </c>
      <c r="I12" s="203"/>
      <c r="J12" s="15"/>
      <c r="K12" s="15"/>
      <c r="L12" s="15"/>
      <c r="M12" s="15"/>
      <c r="N12" s="15"/>
      <c r="O12" s="15">
        <v>1</v>
      </c>
      <c r="P12" s="227"/>
      <c r="Q12" s="15">
        <v>0</v>
      </c>
      <c r="R12" s="15">
        <f t="shared" ref="R12:R43" si="12">10*0.1</f>
        <v>1</v>
      </c>
      <c r="S12" s="15">
        <f t="shared" ref="S12:S43" si="13">10*0.2</f>
        <v>2</v>
      </c>
      <c r="T12" s="15">
        <f t="shared" ref="T12:T43" si="14">10*0.3</f>
        <v>3</v>
      </c>
      <c r="U12" s="15">
        <f t="shared" ref="U12:U43" si="15">10*0.6</f>
        <v>6</v>
      </c>
      <c r="V12" s="15">
        <f t="shared" ref="V12:V43" si="16">10*1</f>
        <v>10</v>
      </c>
      <c r="W12" s="13"/>
      <c r="X12" s="15">
        <f t="shared" si="10"/>
        <v>0</v>
      </c>
      <c r="Y12" s="15">
        <f t="shared" si="0"/>
        <v>0</v>
      </c>
      <c r="Z12" s="15">
        <f t="shared" si="1"/>
        <v>0</v>
      </c>
      <c r="AA12" s="15">
        <f t="shared" si="2"/>
        <v>0</v>
      </c>
      <c r="AB12" s="15">
        <f t="shared" si="3"/>
        <v>0</v>
      </c>
      <c r="AC12" s="15">
        <f t="shared" si="4"/>
        <v>10</v>
      </c>
      <c r="AD12" s="15">
        <f t="shared" si="11"/>
        <v>10</v>
      </c>
      <c r="AE12" s="212"/>
    </row>
    <row r="13" spans="1:31" ht="105" customHeight="1" x14ac:dyDescent="0.25">
      <c r="A13" s="218"/>
      <c r="B13" s="215"/>
      <c r="C13" s="204"/>
      <c r="D13" s="202" t="s">
        <v>86</v>
      </c>
      <c r="E13" s="204"/>
      <c r="F13" s="202" t="s">
        <v>86</v>
      </c>
      <c r="G13" s="40">
        <v>1</v>
      </c>
      <c r="H13" s="39" t="s">
        <v>87</v>
      </c>
      <c r="I13" s="202" t="s">
        <v>412</v>
      </c>
      <c r="J13" s="15"/>
      <c r="K13" s="15"/>
      <c r="L13" s="15"/>
      <c r="M13" s="15"/>
      <c r="N13" s="15"/>
      <c r="O13" s="15">
        <v>1</v>
      </c>
      <c r="P13" s="227"/>
      <c r="Q13" s="15">
        <v>0</v>
      </c>
      <c r="R13" s="15">
        <f t="shared" si="12"/>
        <v>1</v>
      </c>
      <c r="S13" s="15">
        <f t="shared" si="13"/>
        <v>2</v>
      </c>
      <c r="T13" s="15">
        <f t="shared" si="14"/>
        <v>3</v>
      </c>
      <c r="U13" s="15">
        <f t="shared" si="15"/>
        <v>6</v>
      </c>
      <c r="V13" s="15">
        <f t="shared" si="16"/>
        <v>10</v>
      </c>
      <c r="W13" s="13"/>
      <c r="X13" s="15">
        <f t="shared" si="10"/>
        <v>0</v>
      </c>
      <c r="Y13" s="15">
        <f t="shared" si="0"/>
        <v>0</v>
      </c>
      <c r="Z13" s="15">
        <f t="shared" si="1"/>
        <v>0</v>
      </c>
      <c r="AA13" s="15">
        <f t="shared" si="2"/>
        <v>0</v>
      </c>
      <c r="AB13" s="15">
        <f t="shared" si="3"/>
        <v>0</v>
      </c>
      <c r="AC13" s="15">
        <f t="shared" si="4"/>
        <v>10</v>
      </c>
      <c r="AD13" s="15">
        <f t="shared" si="11"/>
        <v>10</v>
      </c>
      <c r="AE13" s="212"/>
    </row>
    <row r="14" spans="1:31" ht="42.75" customHeight="1" x14ac:dyDescent="0.25">
      <c r="A14" s="218"/>
      <c r="B14" s="215"/>
      <c r="C14" s="207"/>
      <c r="D14" s="206"/>
      <c r="E14" s="207"/>
      <c r="F14" s="206"/>
      <c r="G14" s="40">
        <v>2</v>
      </c>
      <c r="H14" s="39" t="s">
        <v>88</v>
      </c>
      <c r="I14" s="203"/>
      <c r="J14" s="15"/>
      <c r="K14" s="15"/>
      <c r="L14" s="15"/>
      <c r="M14" s="15"/>
      <c r="N14" s="15"/>
      <c r="O14" s="15">
        <v>1</v>
      </c>
      <c r="P14" s="227"/>
      <c r="Q14" s="15">
        <v>0</v>
      </c>
      <c r="R14" s="15">
        <f t="shared" si="12"/>
        <v>1</v>
      </c>
      <c r="S14" s="15">
        <f t="shared" si="13"/>
        <v>2</v>
      </c>
      <c r="T14" s="15">
        <f t="shared" si="14"/>
        <v>3</v>
      </c>
      <c r="U14" s="15">
        <f t="shared" si="15"/>
        <v>6</v>
      </c>
      <c r="V14" s="15">
        <f t="shared" si="16"/>
        <v>10</v>
      </c>
      <c r="W14" s="13"/>
      <c r="X14" s="15">
        <f t="shared" si="10"/>
        <v>0</v>
      </c>
      <c r="Y14" s="15">
        <f t="shared" si="0"/>
        <v>0</v>
      </c>
      <c r="Z14" s="15">
        <f t="shared" si="1"/>
        <v>0</v>
      </c>
      <c r="AA14" s="15">
        <f t="shared" si="2"/>
        <v>0</v>
      </c>
      <c r="AB14" s="15">
        <f t="shared" si="3"/>
        <v>0</v>
      </c>
      <c r="AC14" s="15">
        <f t="shared" si="4"/>
        <v>10</v>
      </c>
      <c r="AD14" s="15">
        <f t="shared" si="11"/>
        <v>10</v>
      </c>
      <c r="AE14" s="212"/>
    </row>
    <row r="15" spans="1:31" ht="80.25" customHeight="1" x14ac:dyDescent="0.25">
      <c r="A15" s="218"/>
      <c r="B15" s="215"/>
      <c r="C15" s="207"/>
      <c r="D15" s="206"/>
      <c r="E15" s="205"/>
      <c r="F15" s="203"/>
      <c r="G15" s="40">
        <v>3</v>
      </c>
      <c r="H15" s="39" t="s">
        <v>90</v>
      </c>
      <c r="I15" s="39" t="s">
        <v>413</v>
      </c>
      <c r="J15" s="15"/>
      <c r="K15" s="15"/>
      <c r="L15" s="15"/>
      <c r="M15" s="15"/>
      <c r="N15" s="15"/>
      <c r="O15" s="15">
        <v>1</v>
      </c>
      <c r="P15" s="227"/>
      <c r="Q15" s="15">
        <v>0</v>
      </c>
      <c r="R15" s="15">
        <f t="shared" si="12"/>
        <v>1</v>
      </c>
      <c r="S15" s="15">
        <f t="shared" si="13"/>
        <v>2</v>
      </c>
      <c r="T15" s="15">
        <f t="shared" si="14"/>
        <v>3</v>
      </c>
      <c r="U15" s="15">
        <f t="shared" si="15"/>
        <v>6</v>
      </c>
      <c r="V15" s="15">
        <f t="shared" si="16"/>
        <v>10</v>
      </c>
      <c r="W15" s="13"/>
      <c r="X15" s="15">
        <f t="shared" si="10"/>
        <v>0</v>
      </c>
      <c r="Y15" s="15">
        <f t="shared" si="0"/>
        <v>0</v>
      </c>
      <c r="Z15" s="15">
        <f t="shared" si="1"/>
        <v>0</v>
      </c>
      <c r="AA15" s="15">
        <f t="shared" si="2"/>
        <v>0</v>
      </c>
      <c r="AB15" s="15">
        <f t="shared" si="3"/>
        <v>0</v>
      </c>
      <c r="AC15" s="15">
        <f t="shared" si="4"/>
        <v>10</v>
      </c>
      <c r="AD15" s="15">
        <f t="shared" si="11"/>
        <v>10</v>
      </c>
      <c r="AE15" s="212"/>
    </row>
    <row r="16" spans="1:31" ht="81.75" customHeight="1" x14ac:dyDescent="0.25">
      <c r="A16" s="218"/>
      <c r="B16" s="215"/>
      <c r="C16" s="207"/>
      <c r="D16" s="206"/>
      <c r="E16" s="204"/>
      <c r="F16" s="202" t="s">
        <v>89</v>
      </c>
      <c r="G16" s="40">
        <v>4</v>
      </c>
      <c r="H16" s="39" t="s">
        <v>91</v>
      </c>
      <c r="I16" s="202" t="s">
        <v>414</v>
      </c>
      <c r="J16" s="15"/>
      <c r="K16" s="15"/>
      <c r="L16" s="15"/>
      <c r="M16" s="15"/>
      <c r="N16" s="15"/>
      <c r="O16" s="15">
        <v>1</v>
      </c>
      <c r="P16" s="227"/>
      <c r="Q16" s="15">
        <v>0</v>
      </c>
      <c r="R16" s="15">
        <f t="shared" si="12"/>
        <v>1</v>
      </c>
      <c r="S16" s="15">
        <f t="shared" si="13"/>
        <v>2</v>
      </c>
      <c r="T16" s="15">
        <f t="shared" si="14"/>
        <v>3</v>
      </c>
      <c r="U16" s="15">
        <f t="shared" si="15"/>
        <v>6</v>
      </c>
      <c r="V16" s="15">
        <f t="shared" si="16"/>
        <v>10</v>
      </c>
      <c r="W16" s="13"/>
      <c r="X16" s="15">
        <f t="shared" si="10"/>
        <v>0</v>
      </c>
      <c r="Y16" s="15">
        <f t="shared" si="0"/>
        <v>0</v>
      </c>
      <c r="Z16" s="15">
        <f t="shared" si="1"/>
        <v>0</v>
      </c>
      <c r="AA16" s="15">
        <f t="shared" si="2"/>
        <v>0</v>
      </c>
      <c r="AB16" s="15">
        <f t="shared" si="3"/>
        <v>0</v>
      </c>
      <c r="AC16" s="15">
        <f t="shared" si="4"/>
        <v>10</v>
      </c>
      <c r="AD16" s="15">
        <f t="shared" si="11"/>
        <v>10</v>
      </c>
      <c r="AE16" s="212"/>
    </row>
    <row r="17" spans="1:31" ht="88.5" customHeight="1" x14ac:dyDescent="0.25">
      <c r="A17" s="218"/>
      <c r="B17" s="215"/>
      <c r="C17" s="205"/>
      <c r="D17" s="203"/>
      <c r="E17" s="205"/>
      <c r="F17" s="203"/>
      <c r="G17" s="40">
        <v>5</v>
      </c>
      <c r="H17" s="39" t="s">
        <v>90</v>
      </c>
      <c r="I17" s="203"/>
      <c r="J17" s="15"/>
      <c r="K17" s="15"/>
      <c r="L17" s="15"/>
      <c r="M17" s="15"/>
      <c r="N17" s="15"/>
      <c r="O17" s="15">
        <v>1</v>
      </c>
      <c r="P17" s="227"/>
      <c r="Q17" s="15">
        <v>0</v>
      </c>
      <c r="R17" s="15">
        <f t="shared" si="12"/>
        <v>1</v>
      </c>
      <c r="S17" s="15">
        <f t="shared" si="13"/>
        <v>2</v>
      </c>
      <c r="T17" s="15">
        <f t="shared" si="14"/>
        <v>3</v>
      </c>
      <c r="U17" s="15">
        <f t="shared" si="15"/>
        <v>6</v>
      </c>
      <c r="V17" s="15">
        <f t="shared" si="16"/>
        <v>10</v>
      </c>
      <c r="W17" s="13"/>
      <c r="X17" s="15">
        <f t="shared" si="10"/>
        <v>0</v>
      </c>
      <c r="Y17" s="15">
        <f t="shared" si="0"/>
        <v>0</v>
      </c>
      <c r="Z17" s="15">
        <f t="shared" si="1"/>
        <v>0</v>
      </c>
      <c r="AA17" s="15">
        <f t="shared" si="2"/>
        <v>0</v>
      </c>
      <c r="AB17" s="15">
        <f t="shared" si="3"/>
        <v>0</v>
      </c>
      <c r="AC17" s="15">
        <f t="shared" si="4"/>
        <v>10</v>
      </c>
      <c r="AD17" s="15">
        <f t="shared" si="11"/>
        <v>10</v>
      </c>
      <c r="AE17" s="212"/>
    </row>
    <row r="18" spans="1:31" ht="30" customHeight="1" x14ac:dyDescent="0.25">
      <c r="A18" s="218"/>
      <c r="B18" s="215"/>
      <c r="C18" s="204"/>
      <c r="D18" s="202" t="s">
        <v>92</v>
      </c>
      <c r="E18" s="204"/>
      <c r="F18" s="202" t="s">
        <v>93</v>
      </c>
      <c r="G18" s="40">
        <v>6</v>
      </c>
      <c r="H18" s="39" t="s">
        <v>94</v>
      </c>
      <c r="I18" s="202" t="s">
        <v>415</v>
      </c>
      <c r="J18" s="15"/>
      <c r="K18" s="15"/>
      <c r="L18" s="15"/>
      <c r="M18" s="15"/>
      <c r="N18" s="15"/>
      <c r="O18" s="15">
        <v>1</v>
      </c>
      <c r="P18" s="227"/>
      <c r="Q18" s="15">
        <v>0</v>
      </c>
      <c r="R18" s="15">
        <f t="shared" si="12"/>
        <v>1</v>
      </c>
      <c r="S18" s="15">
        <f t="shared" si="13"/>
        <v>2</v>
      </c>
      <c r="T18" s="15">
        <f t="shared" si="14"/>
        <v>3</v>
      </c>
      <c r="U18" s="15">
        <f t="shared" si="15"/>
        <v>6</v>
      </c>
      <c r="V18" s="15">
        <f t="shared" si="16"/>
        <v>10</v>
      </c>
      <c r="W18" s="13"/>
      <c r="X18" s="15">
        <f t="shared" si="10"/>
        <v>0</v>
      </c>
      <c r="Y18" s="15">
        <f t="shared" si="0"/>
        <v>0</v>
      </c>
      <c r="Z18" s="15">
        <f t="shared" si="1"/>
        <v>0</v>
      </c>
      <c r="AA18" s="15">
        <f t="shared" si="2"/>
        <v>0</v>
      </c>
      <c r="AB18" s="15">
        <f t="shared" si="3"/>
        <v>0</v>
      </c>
      <c r="AC18" s="15">
        <f t="shared" si="4"/>
        <v>10</v>
      </c>
      <c r="AD18" s="15">
        <f t="shared" si="11"/>
        <v>10</v>
      </c>
      <c r="AE18" s="212"/>
    </row>
    <row r="19" spans="1:31" ht="30" customHeight="1" x14ac:dyDescent="0.25">
      <c r="A19" s="218"/>
      <c r="B19" s="215"/>
      <c r="C19" s="207"/>
      <c r="D19" s="206"/>
      <c r="E19" s="207"/>
      <c r="F19" s="206"/>
      <c r="G19" s="40">
        <v>7</v>
      </c>
      <c r="H19" s="39" t="s">
        <v>95</v>
      </c>
      <c r="I19" s="206"/>
      <c r="J19" s="15"/>
      <c r="K19" s="15"/>
      <c r="L19" s="15"/>
      <c r="M19" s="15"/>
      <c r="N19" s="15"/>
      <c r="O19" s="15">
        <v>1</v>
      </c>
      <c r="P19" s="227"/>
      <c r="Q19" s="15">
        <v>0</v>
      </c>
      <c r="R19" s="15">
        <f t="shared" si="12"/>
        <v>1</v>
      </c>
      <c r="S19" s="15">
        <f t="shared" si="13"/>
        <v>2</v>
      </c>
      <c r="T19" s="15">
        <f t="shared" si="14"/>
        <v>3</v>
      </c>
      <c r="U19" s="15">
        <f t="shared" si="15"/>
        <v>6</v>
      </c>
      <c r="V19" s="15">
        <f t="shared" si="16"/>
        <v>10</v>
      </c>
      <c r="W19" s="13"/>
      <c r="X19" s="15">
        <f t="shared" si="10"/>
        <v>0</v>
      </c>
      <c r="Y19" s="15">
        <f t="shared" si="0"/>
        <v>0</v>
      </c>
      <c r="Z19" s="15">
        <f t="shared" si="1"/>
        <v>0</v>
      </c>
      <c r="AA19" s="15">
        <f t="shared" si="2"/>
        <v>0</v>
      </c>
      <c r="AB19" s="15">
        <f t="shared" si="3"/>
        <v>0</v>
      </c>
      <c r="AC19" s="15">
        <f t="shared" si="4"/>
        <v>10</v>
      </c>
      <c r="AD19" s="15">
        <f t="shared" si="11"/>
        <v>10</v>
      </c>
      <c r="AE19" s="212"/>
    </row>
    <row r="20" spans="1:31" ht="30" customHeight="1" x14ac:dyDescent="0.25">
      <c r="A20" s="218"/>
      <c r="B20" s="215"/>
      <c r="C20" s="207"/>
      <c r="D20" s="206"/>
      <c r="E20" s="207"/>
      <c r="F20" s="206"/>
      <c r="G20" s="40">
        <v>8</v>
      </c>
      <c r="H20" s="39" t="s">
        <v>96</v>
      </c>
      <c r="I20" s="206"/>
      <c r="J20" s="15"/>
      <c r="K20" s="15"/>
      <c r="L20" s="15"/>
      <c r="M20" s="15"/>
      <c r="N20" s="15"/>
      <c r="O20" s="15">
        <v>1</v>
      </c>
      <c r="P20" s="227"/>
      <c r="Q20" s="15">
        <v>0</v>
      </c>
      <c r="R20" s="15">
        <f t="shared" si="12"/>
        <v>1</v>
      </c>
      <c r="S20" s="15">
        <f t="shared" si="13"/>
        <v>2</v>
      </c>
      <c r="T20" s="15">
        <f t="shared" si="14"/>
        <v>3</v>
      </c>
      <c r="U20" s="15">
        <f t="shared" si="15"/>
        <v>6</v>
      </c>
      <c r="V20" s="15">
        <f t="shared" si="16"/>
        <v>10</v>
      </c>
      <c r="W20" s="13"/>
      <c r="X20" s="15">
        <f t="shared" si="10"/>
        <v>0</v>
      </c>
      <c r="Y20" s="15">
        <f t="shared" si="0"/>
        <v>0</v>
      </c>
      <c r="Z20" s="15">
        <f t="shared" si="1"/>
        <v>0</v>
      </c>
      <c r="AA20" s="15">
        <f t="shared" si="2"/>
        <v>0</v>
      </c>
      <c r="AB20" s="15">
        <f t="shared" si="3"/>
        <v>0</v>
      </c>
      <c r="AC20" s="15">
        <f t="shared" si="4"/>
        <v>10</v>
      </c>
      <c r="AD20" s="15">
        <f t="shared" si="11"/>
        <v>10</v>
      </c>
      <c r="AE20" s="212"/>
    </row>
    <row r="21" spans="1:31" ht="30" customHeight="1" x14ac:dyDescent="0.25">
      <c r="A21" s="218"/>
      <c r="B21" s="215"/>
      <c r="C21" s="207"/>
      <c r="D21" s="206"/>
      <c r="E21" s="207"/>
      <c r="F21" s="206"/>
      <c r="G21" s="40">
        <v>9</v>
      </c>
      <c r="H21" s="39" t="s">
        <v>97</v>
      </c>
      <c r="I21" s="206"/>
      <c r="J21" s="15"/>
      <c r="K21" s="15"/>
      <c r="L21" s="15"/>
      <c r="M21" s="15"/>
      <c r="N21" s="15"/>
      <c r="O21" s="15">
        <v>1</v>
      </c>
      <c r="P21" s="227"/>
      <c r="Q21" s="15">
        <v>0</v>
      </c>
      <c r="R21" s="15">
        <f t="shared" si="12"/>
        <v>1</v>
      </c>
      <c r="S21" s="15">
        <f t="shared" si="13"/>
        <v>2</v>
      </c>
      <c r="T21" s="15">
        <f t="shared" si="14"/>
        <v>3</v>
      </c>
      <c r="U21" s="15">
        <f t="shared" si="15"/>
        <v>6</v>
      </c>
      <c r="V21" s="15">
        <f t="shared" si="16"/>
        <v>10</v>
      </c>
      <c r="W21" s="13"/>
      <c r="X21" s="15">
        <f t="shared" si="10"/>
        <v>0</v>
      </c>
      <c r="Y21" s="15">
        <f t="shared" si="0"/>
        <v>0</v>
      </c>
      <c r="Z21" s="15">
        <f t="shared" si="1"/>
        <v>0</v>
      </c>
      <c r="AA21" s="15">
        <f t="shared" si="2"/>
        <v>0</v>
      </c>
      <c r="AB21" s="15">
        <f t="shared" si="3"/>
        <v>0</v>
      </c>
      <c r="AC21" s="15">
        <f t="shared" si="4"/>
        <v>10</v>
      </c>
      <c r="AD21" s="15">
        <f t="shared" si="11"/>
        <v>10</v>
      </c>
      <c r="AE21" s="212"/>
    </row>
    <row r="22" spans="1:31" ht="30" customHeight="1" x14ac:dyDescent="0.25">
      <c r="A22" s="218"/>
      <c r="B22" s="215"/>
      <c r="C22" s="205"/>
      <c r="D22" s="203"/>
      <c r="E22" s="205"/>
      <c r="F22" s="203"/>
      <c r="G22" s="40">
        <v>10</v>
      </c>
      <c r="H22" s="39" t="s">
        <v>98</v>
      </c>
      <c r="I22" s="203"/>
      <c r="J22" s="15"/>
      <c r="K22" s="15"/>
      <c r="L22" s="15"/>
      <c r="M22" s="15"/>
      <c r="N22" s="15"/>
      <c r="O22" s="15">
        <v>1</v>
      </c>
      <c r="P22" s="227"/>
      <c r="Q22" s="15">
        <v>0</v>
      </c>
      <c r="R22" s="15">
        <f t="shared" si="12"/>
        <v>1</v>
      </c>
      <c r="S22" s="15">
        <f t="shared" si="13"/>
        <v>2</v>
      </c>
      <c r="T22" s="15">
        <f t="shared" si="14"/>
        <v>3</v>
      </c>
      <c r="U22" s="15">
        <f t="shared" si="15"/>
        <v>6</v>
      </c>
      <c r="V22" s="15">
        <f t="shared" si="16"/>
        <v>10</v>
      </c>
      <c r="W22" s="13"/>
      <c r="X22" s="15">
        <f t="shared" si="10"/>
        <v>0</v>
      </c>
      <c r="Y22" s="15">
        <f t="shared" si="0"/>
        <v>0</v>
      </c>
      <c r="Z22" s="15">
        <f t="shared" si="1"/>
        <v>0</v>
      </c>
      <c r="AA22" s="15">
        <f t="shared" si="2"/>
        <v>0</v>
      </c>
      <c r="AB22" s="15">
        <f t="shared" si="3"/>
        <v>0</v>
      </c>
      <c r="AC22" s="15">
        <f t="shared" si="4"/>
        <v>10</v>
      </c>
      <c r="AD22" s="15">
        <f t="shared" si="11"/>
        <v>10</v>
      </c>
      <c r="AE22" s="212"/>
    </row>
    <row r="23" spans="1:31" ht="57" customHeight="1" x14ac:dyDescent="0.25">
      <c r="A23" s="218"/>
      <c r="B23" s="215"/>
      <c r="C23" s="204"/>
      <c r="D23" s="202" t="s">
        <v>99</v>
      </c>
      <c r="E23" s="204"/>
      <c r="F23" s="242" t="s">
        <v>100</v>
      </c>
      <c r="G23" s="40">
        <v>11</v>
      </c>
      <c r="H23" s="39" t="s">
        <v>101</v>
      </c>
      <c r="I23" s="202" t="s">
        <v>416</v>
      </c>
      <c r="J23" s="15"/>
      <c r="K23" s="15"/>
      <c r="L23" s="15"/>
      <c r="M23" s="15"/>
      <c r="N23" s="15"/>
      <c r="O23" s="15">
        <v>1</v>
      </c>
      <c r="P23" s="227"/>
      <c r="Q23" s="15">
        <v>0</v>
      </c>
      <c r="R23" s="15">
        <f t="shared" si="12"/>
        <v>1</v>
      </c>
      <c r="S23" s="15">
        <f t="shared" si="13"/>
        <v>2</v>
      </c>
      <c r="T23" s="15">
        <f t="shared" si="14"/>
        <v>3</v>
      </c>
      <c r="U23" s="15">
        <f t="shared" si="15"/>
        <v>6</v>
      </c>
      <c r="V23" s="15">
        <f t="shared" si="16"/>
        <v>10</v>
      </c>
      <c r="W23" s="13"/>
      <c r="X23" s="15">
        <f t="shared" si="10"/>
        <v>0</v>
      </c>
      <c r="Y23" s="15">
        <f t="shared" si="0"/>
        <v>0</v>
      </c>
      <c r="Z23" s="15">
        <f t="shared" si="1"/>
        <v>0</v>
      </c>
      <c r="AA23" s="15">
        <f t="shared" si="2"/>
        <v>0</v>
      </c>
      <c r="AB23" s="15">
        <f t="shared" si="3"/>
        <v>0</v>
      </c>
      <c r="AC23" s="15">
        <f t="shared" si="4"/>
        <v>10</v>
      </c>
      <c r="AD23" s="15">
        <f t="shared" si="11"/>
        <v>10</v>
      </c>
      <c r="AE23" s="212"/>
    </row>
    <row r="24" spans="1:31" ht="54" customHeight="1" x14ac:dyDescent="0.25">
      <c r="A24" s="218"/>
      <c r="B24" s="215"/>
      <c r="C24" s="207"/>
      <c r="D24" s="206"/>
      <c r="E24" s="207"/>
      <c r="F24" s="243"/>
      <c r="G24" s="40">
        <v>12</v>
      </c>
      <c r="H24" s="39" t="s">
        <v>102</v>
      </c>
      <c r="I24" s="206"/>
      <c r="J24" s="15"/>
      <c r="K24" s="15"/>
      <c r="L24" s="15"/>
      <c r="M24" s="15"/>
      <c r="N24" s="15"/>
      <c r="O24" s="15">
        <v>1</v>
      </c>
      <c r="P24" s="227"/>
      <c r="Q24" s="15">
        <v>0</v>
      </c>
      <c r="R24" s="15">
        <f t="shared" si="12"/>
        <v>1</v>
      </c>
      <c r="S24" s="15">
        <f t="shared" si="13"/>
        <v>2</v>
      </c>
      <c r="T24" s="15">
        <f t="shared" si="14"/>
        <v>3</v>
      </c>
      <c r="U24" s="15">
        <f t="shared" si="15"/>
        <v>6</v>
      </c>
      <c r="V24" s="15">
        <f t="shared" si="16"/>
        <v>10</v>
      </c>
      <c r="W24" s="13"/>
      <c r="X24" s="15">
        <f t="shared" si="10"/>
        <v>0</v>
      </c>
      <c r="Y24" s="15">
        <f t="shared" si="0"/>
        <v>0</v>
      </c>
      <c r="Z24" s="15">
        <f t="shared" si="1"/>
        <v>0</v>
      </c>
      <c r="AA24" s="15">
        <f t="shared" si="2"/>
        <v>0</v>
      </c>
      <c r="AB24" s="15">
        <f t="shared" si="3"/>
        <v>0</v>
      </c>
      <c r="AC24" s="15">
        <f t="shared" si="4"/>
        <v>10</v>
      </c>
      <c r="AD24" s="15">
        <f t="shared" si="11"/>
        <v>10</v>
      </c>
      <c r="AE24" s="212"/>
    </row>
    <row r="25" spans="1:31" ht="30" customHeight="1" x14ac:dyDescent="0.25">
      <c r="A25" s="218"/>
      <c r="B25" s="215"/>
      <c r="C25" s="207"/>
      <c r="D25" s="206"/>
      <c r="E25" s="207"/>
      <c r="F25" s="243"/>
      <c r="G25" s="40">
        <v>13</v>
      </c>
      <c r="H25" s="39" t="s">
        <v>103</v>
      </c>
      <c r="I25" s="206"/>
      <c r="J25" s="15"/>
      <c r="K25" s="15"/>
      <c r="L25" s="15"/>
      <c r="M25" s="15"/>
      <c r="N25" s="15"/>
      <c r="O25" s="15">
        <v>1</v>
      </c>
      <c r="P25" s="227"/>
      <c r="Q25" s="15">
        <v>0</v>
      </c>
      <c r="R25" s="15">
        <f t="shared" si="12"/>
        <v>1</v>
      </c>
      <c r="S25" s="15">
        <f t="shared" si="13"/>
        <v>2</v>
      </c>
      <c r="T25" s="15">
        <f t="shared" si="14"/>
        <v>3</v>
      </c>
      <c r="U25" s="15">
        <f t="shared" si="15"/>
        <v>6</v>
      </c>
      <c r="V25" s="15">
        <f t="shared" si="16"/>
        <v>10</v>
      </c>
      <c r="W25" s="13"/>
      <c r="X25" s="15">
        <f t="shared" si="10"/>
        <v>0</v>
      </c>
      <c r="Y25" s="15">
        <f t="shared" si="0"/>
        <v>0</v>
      </c>
      <c r="Z25" s="15">
        <f t="shared" si="1"/>
        <v>0</v>
      </c>
      <c r="AA25" s="15">
        <f t="shared" si="2"/>
        <v>0</v>
      </c>
      <c r="AB25" s="15">
        <f t="shared" si="3"/>
        <v>0</v>
      </c>
      <c r="AC25" s="15">
        <f t="shared" si="4"/>
        <v>10</v>
      </c>
      <c r="AD25" s="15">
        <f t="shared" si="11"/>
        <v>10</v>
      </c>
      <c r="AE25" s="212"/>
    </row>
    <row r="26" spans="1:31" ht="48" customHeight="1" x14ac:dyDescent="0.25">
      <c r="A26" s="218"/>
      <c r="B26" s="215"/>
      <c r="C26" s="207"/>
      <c r="D26" s="206"/>
      <c r="E26" s="207"/>
      <c r="F26" s="243"/>
      <c r="G26" s="40">
        <v>14</v>
      </c>
      <c r="H26" s="39" t="s">
        <v>104</v>
      </c>
      <c r="I26" s="206"/>
      <c r="J26" s="15"/>
      <c r="K26" s="15"/>
      <c r="L26" s="15"/>
      <c r="M26" s="15"/>
      <c r="N26" s="15"/>
      <c r="O26" s="15">
        <v>1</v>
      </c>
      <c r="P26" s="227"/>
      <c r="Q26" s="15">
        <v>0</v>
      </c>
      <c r="R26" s="15">
        <f t="shared" si="12"/>
        <v>1</v>
      </c>
      <c r="S26" s="15">
        <f t="shared" si="13"/>
        <v>2</v>
      </c>
      <c r="T26" s="15">
        <f t="shared" si="14"/>
        <v>3</v>
      </c>
      <c r="U26" s="15">
        <f t="shared" si="15"/>
        <v>6</v>
      </c>
      <c r="V26" s="15">
        <f t="shared" si="16"/>
        <v>10</v>
      </c>
      <c r="W26" s="13"/>
      <c r="X26" s="15">
        <f t="shared" si="10"/>
        <v>0</v>
      </c>
      <c r="Y26" s="15">
        <f t="shared" si="0"/>
        <v>0</v>
      </c>
      <c r="Z26" s="15">
        <f t="shared" si="1"/>
        <v>0</v>
      </c>
      <c r="AA26" s="15">
        <f t="shared" si="2"/>
        <v>0</v>
      </c>
      <c r="AB26" s="15">
        <f t="shared" si="3"/>
        <v>0</v>
      </c>
      <c r="AC26" s="15">
        <f t="shared" si="4"/>
        <v>10</v>
      </c>
      <c r="AD26" s="15">
        <f t="shared" si="11"/>
        <v>10</v>
      </c>
      <c r="AE26" s="212"/>
    </row>
    <row r="27" spans="1:31" ht="93" customHeight="1" x14ac:dyDescent="0.25">
      <c r="A27" s="218"/>
      <c r="B27" s="215"/>
      <c r="C27" s="205"/>
      <c r="D27" s="203"/>
      <c r="E27" s="205"/>
      <c r="F27" s="244"/>
      <c r="G27" s="40">
        <v>15</v>
      </c>
      <c r="H27" s="39" t="s">
        <v>105</v>
      </c>
      <c r="I27" s="203"/>
      <c r="J27" s="15"/>
      <c r="K27" s="15"/>
      <c r="L27" s="15"/>
      <c r="M27" s="15"/>
      <c r="N27" s="15"/>
      <c r="O27" s="15">
        <v>1</v>
      </c>
      <c r="P27" s="227"/>
      <c r="Q27" s="15">
        <v>0</v>
      </c>
      <c r="R27" s="15">
        <f t="shared" si="12"/>
        <v>1</v>
      </c>
      <c r="S27" s="15">
        <f t="shared" si="13"/>
        <v>2</v>
      </c>
      <c r="T27" s="15">
        <f t="shared" si="14"/>
        <v>3</v>
      </c>
      <c r="U27" s="15">
        <f t="shared" si="15"/>
        <v>6</v>
      </c>
      <c r="V27" s="15">
        <f t="shared" si="16"/>
        <v>10</v>
      </c>
      <c r="W27" s="13"/>
      <c r="X27" s="15">
        <f t="shared" si="10"/>
        <v>0</v>
      </c>
      <c r="Y27" s="15">
        <f t="shared" si="0"/>
        <v>0</v>
      </c>
      <c r="Z27" s="15">
        <f t="shared" si="1"/>
        <v>0</v>
      </c>
      <c r="AA27" s="15">
        <f t="shared" si="2"/>
        <v>0</v>
      </c>
      <c r="AB27" s="15">
        <f t="shared" si="3"/>
        <v>0</v>
      </c>
      <c r="AC27" s="15">
        <f t="shared" si="4"/>
        <v>10</v>
      </c>
      <c r="AD27" s="15">
        <f t="shared" si="11"/>
        <v>10</v>
      </c>
      <c r="AE27" s="212"/>
    </row>
    <row r="28" spans="1:31" ht="56.25" customHeight="1" x14ac:dyDescent="0.25">
      <c r="A28" s="218"/>
      <c r="B28" s="215"/>
      <c r="C28" s="204"/>
      <c r="D28" s="202" t="s">
        <v>106</v>
      </c>
      <c r="E28" s="204"/>
      <c r="F28" s="202" t="s">
        <v>107</v>
      </c>
      <c r="G28" s="40">
        <v>16</v>
      </c>
      <c r="H28" s="39" t="s">
        <v>108</v>
      </c>
      <c r="I28" s="202" t="s">
        <v>417</v>
      </c>
      <c r="J28" s="15"/>
      <c r="K28" s="15"/>
      <c r="L28" s="15"/>
      <c r="M28" s="15"/>
      <c r="N28" s="15"/>
      <c r="O28" s="15">
        <v>1</v>
      </c>
      <c r="P28" s="227"/>
      <c r="Q28" s="15">
        <v>0</v>
      </c>
      <c r="R28" s="15">
        <f t="shared" si="12"/>
        <v>1</v>
      </c>
      <c r="S28" s="15">
        <f t="shared" si="13"/>
        <v>2</v>
      </c>
      <c r="T28" s="15">
        <f t="shared" si="14"/>
        <v>3</v>
      </c>
      <c r="U28" s="15">
        <f t="shared" si="15"/>
        <v>6</v>
      </c>
      <c r="V28" s="15">
        <f t="shared" si="16"/>
        <v>10</v>
      </c>
      <c r="W28" s="13"/>
      <c r="X28" s="15">
        <f t="shared" si="10"/>
        <v>0</v>
      </c>
      <c r="Y28" s="15">
        <f t="shared" si="0"/>
        <v>0</v>
      </c>
      <c r="Z28" s="15">
        <f t="shared" si="1"/>
        <v>0</v>
      </c>
      <c r="AA28" s="15">
        <f t="shared" si="2"/>
        <v>0</v>
      </c>
      <c r="AB28" s="15">
        <f t="shared" si="3"/>
        <v>0</v>
      </c>
      <c r="AC28" s="15">
        <f t="shared" si="4"/>
        <v>10</v>
      </c>
      <c r="AD28" s="15">
        <f t="shared" si="11"/>
        <v>10</v>
      </c>
      <c r="AE28" s="212"/>
    </row>
    <row r="29" spans="1:31" ht="56.25" customHeight="1" x14ac:dyDescent="0.25">
      <c r="A29" s="218"/>
      <c r="B29" s="215"/>
      <c r="C29" s="207"/>
      <c r="D29" s="206"/>
      <c r="E29" s="207"/>
      <c r="F29" s="206"/>
      <c r="G29" s="40">
        <v>17</v>
      </c>
      <c r="H29" s="39" t="s">
        <v>109</v>
      </c>
      <c r="I29" s="206"/>
      <c r="J29" s="15"/>
      <c r="K29" s="15"/>
      <c r="L29" s="15"/>
      <c r="M29" s="15"/>
      <c r="N29" s="15"/>
      <c r="O29" s="15">
        <v>1</v>
      </c>
      <c r="P29" s="227"/>
      <c r="Q29" s="15">
        <v>0</v>
      </c>
      <c r="R29" s="15">
        <f t="shared" si="12"/>
        <v>1</v>
      </c>
      <c r="S29" s="15">
        <f t="shared" si="13"/>
        <v>2</v>
      </c>
      <c r="T29" s="15">
        <f t="shared" si="14"/>
        <v>3</v>
      </c>
      <c r="U29" s="15">
        <f t="shared" si="15"/>
        <v>6</v>
      </c>
      <c r="V29" s="15">
        <f t="shared" si="16"/>
        <v>10</v>
      </c>
      <c r="W29" s="13"/>
      <c r="X29" s="15">
        <f t="shared" si="10"/>
        <v>0</v>
      </c>
      <c r="Y29" s="15">
        <f t="shared" si="0"/>
        <v>0</v>
      </c>
      <c r="Z29" s="15">
        <f t="shared" si="1"/>
        <v>0</v>
      </c>
      <c r="AA29" s="15">
        <f t="shared" si="2"/>
        <v>0</v>
      </c>
      <c r="AB29" s="15">
        <f t="shared" si="3"/>
        <v>0</v>
      </c>
      <c r="AC29" s="15">
        <f t="shared" si="4"/>
        <v>10</v>
      </c>
      <c r="AD29" s="15">
        <f t="shared" si="11"/>
        <v>10</v>
      </c>
      <c r="AE29" s="212"/>
    </row>
    <row r="30" spans="1:31" ht="55.5" customHeight="1" x14ac:dyDescent="0.25">
      <c r="A30" s="218"/>
      <c r="B30" s="215"/>
      <c r="C30" s="205"/>
      <c r="D30" s="203"/>
      <c r="E30" s="205"/>
      <c r="F30" s="203"/>
      <c r="G30" s="40">
        <v>18</v>
      </c>
      <c r="H30" s="39" t="s">
        <v>110</v>
      </c>
      <c r="I30" s="206"/>
      <c r="J30" s="15"/>
      <c r="K30" s="15"/>
      <c r="L30" s="15"/>
      <c r="M30" s="15"/>
      <c r="N30" s="15"/>
      <c r="O30" s="15">
        <v>1</v>
      </c>
      <c r="P30" s="227"/>
      <c r="Q30" s="15">
        <v>0</v>
      </c>
      <c r="R30" s="15">
        <f t="shared" si="12"/>
        <v>1</v>
      </c>
      <c r="S30" s="15">
        <f t="shared" si="13"/>
        <v>2</v>
      </c>
      <c r="T30" s="15">
        <f t="shared" si="14"/>
        <v>3</v>
      </c>
      <c r="U30" s="15">
        <f t="shared" si="15"/>
        <v>6</v>
      </c>
      <c r="V30" s="15">
        <f t="shared" si="16"/>
        <v>10</v>
      </c>
      <c r="W30" s="13"/>
      <c r="X30" s="15">
        <f t="shared" si="10"/>
        <v>0</v>
      </c>
      <c r="Y30" s="15">
        <f t="shared" si="0"/>
        <v>0</v>
      </c>
      <c r="Z30" s="15">
        <f t="shared" si="1"/>
        <v>0</v>
      </c>
      <c r="AA30" s="15">
        <f t="shared" si="2"/>
        <v>0</v>
      </c>
      <c r="AB30" s="15">
        <f t="shared" si="3"/>
        <v>0</v>
      </c>
      <c r="AC30" s="15">
        <f t="shared" si="4"/>
        <v>10</v>
      </c>
      <c r="AD30" s="15">
        <f t="shared" si="11"/>
        <v>10</v>
      </c>
      <c r="AE30" s="212"/>
    </row>
    <row r="31" spans="1:31" ht="82.5" customHeight="1" x14ac:dyDescent="0.25">
      <c r="A31" s="218"/>
      <c r="B31" s="215"/>
      <c r="C31" s="204"/>
      <c r="D31" s="202" t="s">
        <v>111</v>
      </c>
      <c r="E31" s="204"/>
      <c r="F31" s="202" t="s">
        <v>112</v>
      </c>
      <c r="G31" s="40">
        <v>19</v>
      </c>
      <c r="H31" s="39" t="s">
        <v>113</v>
      </c>
      <c r="I31" s="206"/>
      <c r="J31" s="15"/>
      <c r="K31" s="15"/>
      <c r="L31" s="15"/>
      <c r="M31" s="15"/>
      <c r="N31" s="15"/>
      <c r="O31" s="15">
        <v>1</v>
      </c>
      <c r="P31" s="227"/>
      <c r="Q31" s="15">
        <v>0</v>
      </c>
      <c r="R31" s="15">
        <f t="shared" si="12"/>
        <v>1</v>
      </c>
      <c r="S31" s="15">
        <f t="shared" si="13"/>
        <v>2</v>
      </c>
      <c r="T31" s="15">
        <f t="shared" si="14"/>
        <v>3</v>
      </c>
      <c r="U31" s="15">
        <f t="shared" si="15"/>
        <v>6</v>
      </c>
      <c r="V31" s="15">
        <f t="shared" si="16"/>
        <v>10</v>
      </c>
      <c r="W31" s="13"/>
      <c r="X31" s="15">
        <f t="shared" si="10"/>
        <v>0</v>
      </c>
      <c r="Y31" s="15">
        <f t="shared" si="0"/>
        <v>0</v>
      </c>
      <c r="Z31" s="15">
        <f t="shared" si="1"/>
        <v>0</v>
      </c>
      <c r="AA31" s="15">
        <f t="shared" si="2"/>
        <v>0</v>
      </c>
      <c r="AB31" s="15">
        <f t="shared" si="3"/>
        <v>0</v>
      </c>
      <c r="AC31" s="15">
        <f t="shared" si="4"/>
        <v>10</v>
      </c>
      <c r="AD31" s="15">
        <f t="shared" si="11"/>
        <v>10</v>
      </c>
      <c r="AE31" s="212"/>
    </row>
    <row r="32" spans="1:31" ht="75.75" customHeight="1" x14ac:dyDescent="0.25">
      <c r="A32" s="218"/>
      <c r="B32" s="215"/>
      <c r="C32" s="205"/>
      <c r="D32" s="203"/>
      <c r="E32" s="205"/>
      <c r="F32" s="203"/>
      <c r="G32" s="40">
        <v>20</v>
      </c>
      <c r="H32" s="39" t="s">
        <v>114</v>
      </c>
      <c r="I32" s="203"/>
      <c r="J32" s="15"/>
      <c r="K32" s="15"/>
      <c r="L32" s="15"/>
      <c r="M32" s="15"/>
      <c r="N32" s="15"/>
      <c r="O32" s="15">
        <v>1</v>
      </c>
      <c r="P32" s="227"/>
      <c r="Q32" s="15">
        <v>0</v>
      </c>
      <c r="R32" s="15">
        <f t="shared" si="12"/>
        <v>1</v>
      </c>
      <c r="S32" s="15">
        <f t="shared" si="13"/>
        <v>2</v>
      </c>
      <c r="T32" s="15">
        <f t="shared" si="14"/>
        <v>3</v>
      </c>
      <c r="U32" s="15">
        <f t="shared" si="15"/>
        <v>6</v>
      </c>
      <c r="V32" s="15">
        <f t="shared" si="16"/>
        <v>10</v>
      </c>
      <c r="W32" s="13"/>
      <c r="X32" s="15">
        <f t="shared" si="10"/>
        <v>0</v>
      </c>
      <c r="Y32" s="15">
        <f t="shared" si="0"/>
        <v>0</v>
      </c>
      <c r="Z32" s="15">
        <f t="shared" si="1"/>
        <v>0</v>
      </c>
      <c r="AA32" s="15">
        <f t="shared" si="2"/>
        <v>0</v>
      </c>
      <c r="AB32" s="15">
        <f t="shared" si="3"/>
        <v>0</v>
      </c>
      <c r="AC32" s="15">
        <f t="shared" si="4"/>
        <v>10</v>
      </c>
      <c r="AD32" s="15">
        <f t="shared" si="11"/>
        <v>10</v>
      </c>
      <c r="AE32" s="212"/>
    </row>
    <row r="33" spans="1:31" ht="47.25" customHeight="1" x14ac:dyDescent="0.25">
      <c r="A33" s="218"/>
      <c r="B33" s="215"/>
      <c r="C33" s="204"/>
      <c r="D33" s="202" t="s">
        <v>115</v>
      </c>
      <c r="E33" s="204"/>
      <c r="F33" s="202" t="s">
        <v>116</v>
      </c>
      <c r="G33" s="40">
        <v>21</v>
      </c>
      <c r="H33" s="39" t="s">
        <v>117</v>
      </c>
      <c r="I33" s="202" t="s">
        <v>418</v>
      </c>
      <c r="J33" s="15"/>
      <c r="K33" s="15"/>
      <c r="L33" s="15"/>
      <c r="M33" s="15"/>
      <c r="N33" s="15"/>
      <c r="O33" s="15">
        <v>1</v>
      </c>
      <c r="P33" s="227"/>
      <c r="Q33" s="15">
        <v>0</v>
      </c>
      <c r="R33" s="15">
        <f t="shared" si="12"/>
        <v>1</v>
      </c>
      <c r="S33" s="15">
        <f t="shared" si="13"/>
        <v>2</v>
      </c>
      <c r="T33" s="15">
        <f t="shared" si="14"/>
        <v>3</v>
      </c>
      <c r="U33" s="15">
        <f t="shared" si="15"/>
        <v>6</v>
      </c>
      <c r="V33" s="15">
        <f t="shared" si="16"/>
        <v>10</v>
      </c>
      <c r="W33" s="13"/>
      <c r="X33" s="15">
        <f t="shared" si="10"/>
        <v>0</v>
      </c>
      <c r="Y33" s="15">
        <f t="shared" si="0"/>
        <v>0</v>
      </c>
      <c r="Z33" s="15">
        <f t="shared" si="1"/>
        <v>0</v>
      </c>
      <c r="AA33" s="15">
        <f t="shared" si="2"/>
        <v>0</v>
      </c>
      <c r="AB33" s="15">
        <f t="shared" si="3"/>
        <v>0</v>
      </c>
      <c r="AC33" s="15">
        <f t="shared" si="4"/>
        <v>10</v>
      </c>
      <c r="AD33" s="15">
        <f t="shared" si="11"/>
        <v>10</v>
      </c>
      <c r="AE33" s="212"/>
    </row>
    <row r="34" spans="1:31" ht="45" customHeight="1" x14ac:dyDescent="0.25">
      <c r="A34" s="218"/>
      <c r="B34" s="215"/>
      <c r="C34" s="207"/>
      <c r="D34" s="206"/>
      <c r="E34" s="207"/>
      <c r="F34" s="206"/>
      <c r="G34" s="40">
        <v>22</v>
      </c>
      <c r="H34" s="39" t="s">
        <v>118</v>
      </c>
      <c r="I34" s="206"/>
      <c r="J34" s="15"/>
      <c r="K34" s="15"/>
      <c r="L34" s="15"/>
      <c r="M34" s="15"/>
      <c r="N34" s="15"/>
      <c r="O34" s="15">
        <v>1</v>
      </c>
      <c r="P34" s="227"/>
      <c r="Q34" s="15">
        <v>0</v>
      </c>
      <c r="R34" s="15">
        <f t="shared" si="12"/>
        <v>1</v>
      </c>
      <c r="S34" s="15">
        <f t="shared" si="13"/>
        <v>2</v>
      </c>
      <c r="T34" s="15">
        <f t="shared" si="14"/>
        <v>3</v>
      </c>
      <c r="U34" s="15">
        <f t="shared" si="15"/>
        <v>6</v>
      </c>
      <c r="V34" s="15">
        <f t="shared" si="16"/>
        <v>10</v>
      </c>
      <c r="W34" s="13"/>
      <c r="X34" s="15">
        <f t="shared" si="10"/>
        <v>0</v>
      </c>
      <c r="Y34" s="15">
        <f t="shared" si="0"/>
        <v>0</v>
      </c>
      <c r="Z34" s="15">
        <f t="shared" si="1"/>
        <v>0</v>
      </c>
      <c r="AA34" s="15">
        <f t="shared" si="2"/>
        <v>0</v>
      </c>
      <c r="AB34" s="15">
        <f t="shared" si="3"/>
        <v>0</v>
      </c>
      <c r="AC34" s="15">
        <f t="shared" si="4"/>
        <v>10</v>
      </c>
      <c r="AD34" s="15">
        <f t="shared" si="11"/>
        <v>10</v>
      </c>
      <c r="AE34" s="212"/>
    </row>
    <row r="35" spans="1:31" ht="48.75" customHeight="1" x14ac:dyDescent="0.25">
      <c r="A35" s="218"/>
      <c r="B35" s="215"/>
      <c r="C35" s="207"/>
      <c r="D35" s="206"/>
      <c r="E35" s="207"/>
      <c r="F35" s="206"/>
      <c r="G35" s="40">
        <v>23</v>
      </c>
      <c r="H35" s="39" t="s">
        <v>119</v>
      </c>
      <c r="I35" s="206"/>
      <c r="J35" s="15"/>
      <c r="K35" s="15"/>
      <c r="L35" s="15"/>
      <c r="M35" s="15"/>
      <c r="N35" s="15"/>
      <c r="O35" s="15">
        <v>1</v>
      </c>
      <c r="P35" s="227"/>
      <c r="Q35" s="15">
        <v>0</v>
      </c>
      <c r="R35" s="15">
        <f t="shared" si="12"/>
        <v>1</v>
      </c>
      <c r="S35" s="15">
        <f t="shared" si="13"/>
        <v>2</v>
      </c>
      <c r="T35" s="15">
        <f t="shared" si="14"/>
        <v>3</v>
      </c>
      <c r="U35" s="15">
        <f t="shared" si="15"/>
        <v>6</v>
      </c>
      <c r="V35" s="15">
        <f t="shared" si="16"/>
        <v>10</v>
      </c>
      <c r="W35" s="13"/>
      <c r="X35" s="15">
        <f t="shared" si="10"/>
        <v>0</v>
      </c>
      <c r="Y35" s="15">
        <f t="shared" si="0"/>
        <v>0</v>
      </c>
      <c r="Z35" s="15">
        <f t="shared" si="1"/>
        <v>0</v>
      </c>
      <c r="AA35" s="15">
        <f t="shared" si="2"/>
        <v>0</v>
      </c>
      <c r="AB35" s="15">
        <f t="shared" si="3"/>
        <v>0</v>
      </c>
      <c r="AC35" s="15">
        <f t="shared" si="4"/>
        <v>10</v>
      </c>
      <c r="AD35" s="15">
        <f t="shared" si="11"/>
        <v>10</v>
      </c>
      <c r="AE35" s="212"/>
    </row>
    <row r="36" spans="1:31" ht="117" customHeight="1" x14ac:dyDescent="0.25">
      <c r="A36" s="218"/>
      <c r="B36" s="215"/>
      <c r="C36" s="205"/>
      <c r="D36" s="203"/>
      <c r="E36" s="205"/>
      <c r="F36" s="203"/>
      <c r="G36" s="40">
        <v>24</v>
      </c>
      <c r="H36" s="39" t="s">
        <v>120</v>
      </c>
      <c r="I36" s="203"/>
      <c r="J36" s="15"/>
      <c r="K36" s="15"/>
      <c r="L36" s="15"/>
      <c r="M36" s="15"/>
      <c r="N36" s="15"/>
      <c r="O36" s="15">
        <v>1</v>
      </c>
      <c r="P36" s="227"/>
      <c r="Q36" s="15">
        <v>0</v>
      </c>
      <c r="R36" s="15">
        <f t="shared" si="12"/>
        <v>1</v>
      </c>
      <c r="S36" s="15">
        <f t="shared" si="13"/>
        <v>2</v>
      </c>
      <c r="T36" s="15">
        <f t="shared" si="14"/>
        <v>3</v>
      </c>
      <c r="U36" s="15">
        <f t="shared" si="15"/>
        <v>6</v>
      </c>
      <c r="V36" s="15">
        <f t="shared" si="16"/>
        <v>10</v>
      </c>
      <c r="W36" s="13"/>
      <c r="X36" s="15">
        <f t="shared" si="10"/>
        <v>0</v>
      </c>
      <c r="Y36" s="15">
        <f t="shared" si="0"/>
        <v>0</v>
      </c>
      <c r="Z36" s="15">
        <f t="shared" si="1"/>
        <v>0</v>
      </c>
      <c r="AA36" s="15">
        <f t="shared" si="2"/>
        <v>0</v>
      </c>
      <c r="AB36" s="15">
        <f t="shared" si="3"/>
        <v>0</v>
      </c>
      <c r="AC36" s="15">
        <f t="shared" si="4"/>
        <v>10</v>
      </c>
      <c r="AD36" s="15">
        <f t="shared" si="11"/>
        <v>10</v>
      </c>
      <c r="AE36" s="212"/>
    </row>
    <row r="37" spans="1:31" ht="152.25" customHeight="1" x14ac:dyDescent="0.25">
      <c r="A37" s="218"/>
      <c r="B37" s="215"/>
      <c r="C37" s="204"/>
      <c r="D37" s="202" t="s">
        <v>121</v>
      </c>
      <c r="E37" s="204"/>
      <c r="F37" s="202" t="s">
        <v>122</v>
      </c>
      <c r="G37" s="40">
        <v>25</v>
      </c>
      <c r="H37" s="39" t="s">
        <v>123</v>
      </c>
      <c r="I37" s="202" t="s">
        <v>419</v>
      </c>
      <c r="J37" s="15"/>
      <c r="K37" s="15"/>
      <c r="L37" s="15"/>
      <c r="M37" s="15"/>
      <c r="N37" s="15"/>
      <c r="O37" s="15">
        <v>1</v>
      </c>
      <c r="P37" s="227"/>
      <c r="Q37" s="15">
        <v>0</v>
      </c>
      <c r="R37" s="15">
        <f t="shared" si="12"/>
        <v>1</v>
      </c>
      <c r="S37" s="15">
        <f t="shared" si="13"/>
        <v>2</v>
      </c>
      <c r="T37" s="15">
        <f t="shared" si="14"/>
        <v>3</v>
      </c>
      <c r="U37" s="15">
        <f t="shared" si="15"/>
        <v>6</v>
      </c>
      <c r="V37" s="15">
        <f t="shared" si="16"/>
        <v>10</v>
      </c>
      <c r="W37" s="13"/>
      <c r="X37" s="15">
        <f t="shared" si="10"/>
        <v>0</v>
      </c>
      <c r="Y37" s="15">
        <f t="shared" ref="Y37:Y68" si="17">K37*R37</f>
        <v>0</v>
      </c>
      <c r="Z37" s="15">
        <f t="shared" ref="Z37:Z68" si="18">L37*S37</f>
        <v>0</v>
      </c>
      <c r="AA37" s="15">
        <f t="shared" ref="AA37:AA68" si="19">M37*T37</f>
        <v>0</v>
      </c>
      <c r="AB37" s="15">
        <f t="shared" ref="AB37:AB68" si="20">N37*U37</f>
        <v>0</v>
      </c>
      <c r="AC37" s="15">
        <f t="shared" ref="AC37:AC68" si="21">O37*V37</f>
        <v>10</v>
      </c>
      <c r="AD37" s="15">
        <f t="shared" si="11"/>
        <v>10</v>
      </c>
      <c r="AE37" s="212"/>
    </row>
    <row r="38" spans="1:31" ht="103.5" customHeight="1" x14ac:dyDescent="0.25">
      <c r="A38" s="218"/>
      <c r="B38" s="215"/>
      <c r="C38" s="205"/>
      <c r="D38" s="203"/>
      <c r="E38" s="205"/>
      <c r="F38" s="203"/>
      <c r="G38" s="40">
        <v>26</v>
      </c>
      <c r="H38" s="39" t="s">
        <v>124</v>
      </c>
      <c r="I38" s="203"/>
      <c r="J38" s="15"/>
      <c r="K38" s="15"/>
      <c r="L38" s="15"/>
      <c r="M38" s="15"/>
      <c r="N38" s="15"/>
      <c r="O38" s="15">
        <v>1</v>
      </c>
      <c r="P38" s="227"/>
      <c r="Q38" s="15">
        <v>0</v>
      </c>
      <c r="R38" s="15">
        <f t="shared" si="12"/>
        <v>1</v>
      </c>
      <c r="S38" s="15">
        <f t="shared" si="13"/>
        <v>2</v>
      </c>
      <c r="T38" s="15">
        <f t="shared" si="14"/>
        <v>3</v>
      </c>
      <c r="U38" s="15">
        <f t="shared" si="15"/>
        <v>6</v>
      </c>
      <c r="V38" s="15">
        <f t="shared" si="16"/>
        <v>10</v>
      </c>
      <c r="W38" s="13"/>
      <c r="X38" s="15">
        <f t="shared" si="10"/>
        <v>0</v>
      </c>
      <c r="Y38" s="15">
        <f t="shared" si="17"/>
        <v>0</v>
      </c>
      <c r="Z38" s="15">
        <f t="shared" si="18"/>
        <v>0</v>
      </c>
      <c r="AA38" s="15">
        <f t="shared" si="19"/>
        <v>0</v>
      </c>
      <c r="AB38" s="15">
        <f t="shared" si="20"/>
        <v>0</v>
      </c>
      <c r="AC38" s="15">
        <f t="shared" si="21"/>
        <v>10</v>
      </c>
      <c r="AD38" s="15">
        <f t="shared" si="11"/>
        <v>10</v>
      </c>
      <c r="AE38" s="212"/>
    </row>
    <row r="39" spans="1:31" ht="114" customHeight="1" x14ac:dyDescent="0.25">
      <c r="A39" s="218"/>
      <c r="B39" s="215"/>
      <c r="C39" s="204"/>
      <c r="D39" s="202" t="s">
        <v>125</v>
      </c>
      <c r="E39" s="204"/>
      <c r="F39" s="202" t="s">
        <v>126</v>
      </c>
      <c r="G39" s="40">
        <v>27</v>
      </c>
      <c r="H39" s="39" t="s">
        <v>127</v>
      </c>
      <c r="I39" s="202" t="s">
        <v>420</v>
      </c>
      <c r="J39" s="15"/>
      <c r="K39" s="15"/>
      <c r="L39" s="15"/>
      <c r="M39" s="15"/>
      <c r="N39" s="15"/>
      <c r="O39" s="15">
        <v>1</v>
      </c>
      <c r="P39" s="227"/>
      <c r="Q39" s="15">
        <v>0</v>
      </c>
      <c r="R39" s="15">
        <f t="shared" si="12"/>
        <v>1</v>
      </c>
      <c r="S39" s="15">
        <f t="shared" si="13"/>
        <v>2</v>
      </c>
      <c r="T39" s="15">
        <f t="shared" si="14"/>
        <v>3</v>
      </c>
      <c r="U39" s="15">
        <f t="shared" si="15"/>
        <v>6</v>
      </c>
      <c r="V39" s="15">
        <f t="shared" si="16"/>
        <v>10</v>
      </c>
      <c r="W39" s="13"/>
      <c r="X39" s="15">
        <f t="shared" si="10"/>
        <v>0</v>
      </c>
      <c r="Y39" s="15">
        <f t="shared" si="17"/>
        <v>0</v>
      </c>
      <c r="Z39" s="15">
        <f t="shared" si="18"/>
        <v>0</v>
      </c>
      <c r="AA39" s="15">
        <f t="shared" si="19"/>
        <v>0</v>
      </c>
      <c r="AB39" s="15">
        <f t="shared" si="20"/>
        <v>0</v>
      </c>
      <c r="AC39" s="15">
        <f t="shared" si="21"/>
        <v>10</v>
      </c>
      <c r="AD39" s="15">
        <f t="shared" si="11"/>
        <v>10</v>
      </c>
      <c r="AE39" s="212"/>
    </row>
    <row r="40" spans="1:31" ht="64.5" customHeight="1" x14ac:dyDescent="0.25">
      <c r="A40" s="218"/>
      <c r="B40" s="215"/>
      <c r="C40" s="205"/>
      <c r="D40" s="203"/>
      <c r="E40" s="205"/>
      <c r="F40" s="203"/>
      <c r="G40" s="40">
        <v>28</v>
      </c>
      <c r="H40" s="39" t="s">
        <v>128</v>
      </c>
      <c r="I40" s="203"/>
      <c r="J40" s="15"/>
      <c r="K40" s="15"/>
      <c r="L40" s="15"/>
      <c r="M40" s="15"/>
      <c r="N40" s="15"/>
      <c r="O40" s="15">
        <v>1</v>
      </c>
      <c r="P40" s="227"/>
      <c r="Q40" s="15">
        <v>0</v>
      </c>
      <c r="R40" s="15">
        <f t="shared" si="12"/>
        <v>1</v>
      </c>
      <c r="S40" s="15">
        <f t="shared" si="13"/>
        <v>2</v>
      </c>
      <c r="T40" s="15">
        <f t="shared" si="14"/>
        <v>3</v>
      </c>
      <c r="U40" s="15">
        <f t="shared" si="15"/>
        <v>6</v>
      </c>
      <c r="V40" s="15">
        <f t="shared" si="16"/>
        <v>10</v>
      </c>
      <c r="W40" s="13"/>
      <c r="X40" s="15">
        <f t="shared" si="10"/>
        <v>0</v>
      </c>
      <c r="Y40" s="15">
        <f t="shared" si="17"/>
        <v>0</v>
      </c>
      <c r="Z40" s="15">
        <f t="shared" si="18"/>
        <v>0</v>
      </c>
      <c r="AA40" s="15">
        <f t="shared" si="19"/>
        <v>0</v>
      </c>
      <c r="AB40" s="15">
        <f t="shared" si="20"/>
        <v>0</v>
      </c>
      <c r="AC40" s="15">
        <f t="shared" si="21"/>
        <v>10</v>
      </c>
      <c r="AD40" s="15">
        <f t="shared" si="11"/>
        <v>10</v>
      </c>
      <c r="AE40" s="212"/>
    </row>
    <row r="41" spans="1:31" ht="72" customHeight="1" x14ac:dyDescent="0.25">
      <c r="A41" s="218"/>
      <c r="B41" s="215"/>
      <c r="C41" s="204"/>
      <c r="D41" s="202" t="s">
        <v>129</v>
      </c>
      <c r="E41" s="204"/>
      <c r="F41" s="202" t="s">
        <v>130</v>
      </c>
      <c r="G41" s="40">
        <v>29</v>
      </c>
      <c r="H41" s="39" t="s">
        <v>131</v>
      </c>
      <c r="I41" s="202" t="s">
        <v>421</v>
      </c>
      <c r="J41" s="15"/>
      <c r="K41" s="15"/>
      <c r="L41" s="15"/>
      <c r="M41" s="15"/>
      <c r="N41" s="15"/>
      <c r="O41" s="15">
        <v>1</v>
      </c>
      <c r="P41" s="227"/>
      <c r="Q41" s="15">
        <v>0</v>
      </c>
      <c r="R41" s="15">
        <f t="shared" si="12"/>
        <v>1</v>
      </c>
      <c r="S41" s="15">
        <f t="shared" si="13"/>
        <v>2</v>
      </c>
      <c r="T41" s="15">
        <f t="shared" si="14"/>
        <v>3</v>
      </c>
      <c r="U41" s="15">
        <f t="shared" si="15"/>
        <v>6</v>
      </c>
      <c r="V41" s="15">
        <f t="shared" si="16"/>
        <v>10</v>
      </c>
      <c r="W41" s="13"/>
      <c r="X41" s="15">
        <f t="shared" si="10"/>
        <v>0</v>
      </c>
      <c r="Y41" s="15">
        <f t="shared" si="17"/>
        <v>0</v>
      </c>
      <c r="Z41" s="15">
        <f t="shared" si="18"/>
        <v>0</v>
      </c>
      <c r="AA41" s="15">
        <f t="shared" si="19"/>
        <v>0</v>
      </c>
      <c r="AB41" s="15">
        <f t="shared" si="20"/>
        <v>0</v>
      </c>
      <c r="AC41" s="15">
        <f t="shared" si="21"/>
        <v>10</v>
      </c>
      <c r="AD41" s="15">
        <f t="shared" si="11"/>
        <v>10</v>
      </c>
      <c r="AE41" s="212"/>
    </row>
    <row r="42" spans="1:31" ht="66" customHeight="1" x14ac:dyDescent="0.25">
      <c r="A42" s="218"/>
      <c r="B42" s="215"/>
      <c r="C42" s="207"/>
      <c r="D42" s="206"/>
      <c r="E42" s="207"/>
      <c r="F42" s="206"/>
      <c r="G42" s="40">
        <v>30</v>
      </c>
      <c r="H42" s="39" t="s">
        <v>132</v>
      </c>
      <c r="I42" s="206"/>
      <c r="J42" s="15"/>
      <c r="K42" s="15"/>
      <c r="L42" s="15"/>
      <c r="M42" s="15"/>
      <c r="N42" s="15"/>
      <c r="O42" s="15">
        <v>1</v>
      </c>
      <c r="P42" s="227"/>
      <c r="Q42" s="15">
        <v>0</v>
      </c>
      <c r="R42" s="15">
        <f t="shared" si="12"/>
        <v>1</v>
      </c>
      <c r="S42" s="15">
        <f t="shared" si="13"/>
        <v>2</v>
      </c>
      <c r="T42" s="15">
        <f t="shared" si="14"/>
        <v>3</v>
      </c>
      <c r="U42" s="15">
        <f t="shared" si="15"/>
        <v>6</v>
      </c>
      <c r="V42" s="15">
        <f t="shared" si="16"/>
        <v>10</v>
      </c>
      <c r="W42" s="13"/>
      <c r="X42" s="15">
        <f t="shared" si="10"/>
        <v>0</v>
      </c>
      <c r="Y42" s="15">
        <f t="shared" si="17"/>
        <v>0</v>
      </c>
      <c r="Z42" s="15">
        <f t="shared" si="18"/>
        <v>0</v>
      </c>
      <c r="AA42" s="15">
        <f t="shared" si="19"/>
        <v>0</v>
      </c>
      <c r="AB42" s="15">
        <f t="shared" si="20"/>
        <v>0</v>
      </c>
      <c r="AC42" s="15">
        <f t="shared" si="21"/>
        <v>10</v>
      </c>
      <c r="AD42" s="15">
        <f t="shared" si="11"/>
        <v>10</v>
      </c>
      <c r="AE42" s="212"/>
    </row>
    <row r="43" spans="1:31" ht="30" customHeight="1" x14ac:dyDescent="0.25">
      <c r="A43" s="219"/>
      <c r="B43" s="216"/>
      <c r="C43" s="205"/>
      <c r="D43" s="203"/>
      <c r="E43" s="205"/>
      <c r="F43" s="203"/>
      <c r="G43" s="40">
        <v>31</v>
      </c>
      <c r="H43" s="39" t="s">
        <v>133</v>
      </c>
      <c r="I43" s="203"/>
      <c r="J43" s="15"/>
      <c r="K43" s="15"/>
      <c r="L43" s="15"/>
      <c r="M43" s="15"/>
      <c r="N43" s="15"/>
      <c r="O43" s="15">
        <v>1</v>
      </c>
      <c r="P43" s="227"/>
      <c r="Q43" s="15">
        <v>0</v>
      </c>
      <c r="R43" s="15">
        <f t="shared" si="12"/>
        <v>1</v>
      </c>
      <c r="S43" s="15">
        <f t="shared" si="13"/>
        <v>2</v>
      </c>
      <c r="T43" s="15">
        <f t="shared" si="14"/>
        <v>3</v>
      </c>
      <c r="U43" s="15">
        <f t="shared" si="15"/>
        <v>6</v>
      </c>
      <c r="V43" s="15">
        <f t="shared" si="16"/>
        <v>10</v>
      </c>
      <c r="W43" s="13"/>
      <c r="X43" s="15">
        <f t="shared" si="10"/>
        <v>0</v>
      </c>
      <c r="Y43" s="15">
        <f t="shared" si="17"/>
        <v>0</v>
      </c>
      <c r="Z43" s="15">
        <f t="shared" si="18"/>
        <v>0</v>
      </c>
      <c r="AA43" s="15">
        <f t="shared" si="19"/>
        <v>0</v>
      </c>
      <c r="AB43" s="15">
        <f t="shared" si="20"/>
        <v>0</v>
      </c>
      <c r="AC43" s="15">
        <f t="shared" si="21"/>
        <v>10</v>
      </c>
      <c r="AD43" s="15">
        <f t="shared" si="11"/>
        <v>10</v>
      </c>
      <c r="AE43" s="213"/>
    </row>
    <row r="44" spans="1:31" ht="282" customHeight="1" x14ac:dyDescent="0.25">
      <c r="A44" s="220">
        <v>3</v>
      </c>
      <c r="B44" s="214" t="s">
        <v>134</v>
      </c>
      <c r="C44" s="40"/>
      <c r="D44" s="39" t="s">
        <v>135</v>
      </c>
      <c r="E44" s="40"/>
      <c r="F44" s="39" t="s">
        <v>136</v>
      </c>
      <c r="G44" s="40">
        <v>1</v>
      </c>
      <c r="H44" s="39" t="s">
        <v>137</v>
      </c>
      <c r="I44" s="202" t="s">
        <v>422</v>
      </c>
      <c r="J44" s="15"/>
      <c r="K44" s="15"/>
      <c r="L44" s="15"/>
      <c r="M44" s="15"/>
      <c r="N44" s="15"/>
      <c r="O44" s="15">
        <v>1</v>
      </c>
      <c r="P44" s="227"/>
      <c r="Q44" s="15">
        <v>0</v>
      </c>
      <c r="R44" s="15">
        <f>5*0.1</f>
        <v>0.5</v>
      </c>
      <c r="S44" s="15">
        <f>5*0.2</f>
        <v>1</v>
      </c>
      <c r="T44" s="15">
        <f>5*0.3</f>
        <v>1.5</v>
      </c>
      <c r="U44" s="15">
        <f>5*0.6</f>
        <v>3</v>
      </c>
      <c r="V44" s="15">
        <f>5*1</f>
        <v>5</v>
      </c>
      <c r="W44" s="13"/>
      <c r="X44" s="15">
        <f t="shared" si="10"/>
        <v>0</v>
      </c>
      <c r="Y44" s="15">
        <f t="shared" si="17"/>
        <v>0</v>
      </c>
      <c r="Z44" s="15">
        <f t="shared" si="18"/>
        <v>0</v>
      </c>
      <c r="AA44" s="15">
        <f t="shared" si="19"/>
        <v>0</v>
      </c>
      <c r="AB44" s="15">
        <f t="shared" si="20"/>
        <v>0</v>
      </c>
      <c r="AC44" s="15">
        <f t="shared" si="21"/>
        <v>5</v>
      </c>
      <c r="AD44" s="15">
        <f t="shared" si="11"/>
        <v>5</v>
      </c>
      <c r="AE44" s="211">
        <f>SUM(AD44:AD45)</f>
        <v>10</v>
      </c>
    </row>
    <row r="45" spans="1:31" ht="159" customHeight="1" x14ac:dyDescent="0.25">
      <c r="A45" s="221"/>
      <c r="B45" s="216"/>
      <c r="C45" s="40"/>
      <c r="D45" s="7" t="s">
        <v>138</v>
      </c>
      <c r="E45" s="40"/>
      <c r="F45" s="6" t="s">
        <v>139</v>
      </c>
      <c r="G45" s="40">
        <v>2</v>
      </c>
      <c r="H45" s="39" t="s">
        <v>140</v>
      </c>
      <c r="I45" s="203"/>
      <c r="J45" s="15"/>
      <c r="K45" s="15"/>
      <c r="L45" s="15"/>
      <c r="M45" s="15"/>
      <c r="N45" s="15"/>
      <c r="O45" s="15">
        <v>1</v>
      </c>
      <c r="P45" s="227"/>
      <c r="Q45" s="15">
        <v>0</v>
      </c>
      <c r="R45" s="15">
        <f>5*0.1</f>
        <v>0.5</v>
      </c>
      <c r="S45" s="15">
        <f>5*0.2</f>
        <v>1</v>
      </c>
      <c r="T45" s="15">
        <f>5*0.3</f>
        <v>1.5</v>
      </c>
      <c r="U45" s="15">
        <f>5*0.6</f>
        <v>3</v>
      </c>
      <c r="V45" s="15">
        <f>5*1</f>
        <v>5</v>
      </c>
      <c r="W45" s="13"/>
      <c r="X45" s="15">
        <f t="shared" si="10"/>
        <v>0</v>
      </c>
      <c r="Y45" s="15">
        <f t="shared" si="17"/>
        <v>0</v>
      </c>
      <c r="Z45" s="15">
        <f t="shared" si="18"/>
        <v>0</v>
      </c>
      <c r="AA45" s="15">
        <f t="shared" si="19"/>
        <v>0</v>
      </c>
      <c r="AB45" s="15">
        <f t="shared" si="20"/>
        <v>0</v>
      </c>
      <c r="AC45" s="15">
        <f t="shared" si="21"/>
        <v>5</v>
      </c>
      <c r="AD45" s="15">
        <f t="shared" si="11"/>
        <v>5</v>
      </c>
      <c r="AE45" s="213"/>
    </row>
    <row r="46" spans="1:31" ht="59.25" customHeight="1" x14ac:dyDescent="0.25">
      <c r="A46" s="220">
        <v>4</v>
      </c>
      <c r="B46" s="214" t="s">
        <v>141</v>
      </c>
      <c r="C46" s="204"/>
      <c r="D46" s="202" t="s">
        <v>142</v>
      </c>
      <c r="E46" s="204"/>
      <c r="F46" s="202" t="s">
        <v>143</v>
      </c>
      <c r="G46" s="40">
        <v>1</v>
      </c>
      <c r="H46" s="39" t="s">
        <v>144</v>
      </c>
      <c r="I46" s="202" t="s">
        <v>423</v>
      </c>
      <c r="J46" s="15"/>
      <c r="K46" s="15"/>
      <c r="L46" s="15"/>
      <c r="M46" s="15"/>
      <c r="N46" s="15"/>
      <c r="O46" s="15">
        <v>1</v>
      </c>
      <c r="P46" s="227"/>
      <c r="Q46" s="15">
        <v>0</v>
      </c>
      <c r="R46" s="15">
        <f>20*0.1</f>
        <v>2</v>
      </c>
      <c r="S46" s="15">
        <f>20*0.2</f>
        <v>4</v>
      </c>
      <c r="T46" s="15">
        <f>20*0.3</f>
        <v>6</v>
      </c>
      <c r="U46" s="15">
        <f>20*0.6</f>
        <v>12</v>
      </c>
      <c r="V46" s="15">
        <f>20*1</f>
        <v>20</v>
      </c>
      <c r="W46" s="13"/>
      <c r="X46" s="15">
        <f t="shared" si="10"/>
        <v>0</v>
      </c>
      <c r="Y46" s="15">
        <f t="shared" si="17"/>
        <v>0</v>
      </c>
      <c r="Z46" s="15">
        <f t="shared" si="18"/>
        <v>0</v>
      </c>
      <c r="AA46" s="15">
        <f t="shared" si="19"/>
        <v>0</v>
      </c>
      <c r="AB46" s="15">
        <f t="shared" si="20"/>
        <v>0</v>
      </c>
      <c r="AC46" s="15">
        <f t="shared" si="21"/>
        <v>20</v>
      </c>
      <c r="AD46" s="15">
        <f t="shared" si="11"/>
        <v>20</v>
      </c>
      <c r="AE46" s="211">
        <f>SUM(AD46:AD50)</f>
        <v>100</v>
      </c>
    </row>
    <row r="47" spans="1:31" ht="71.25" customHeight="1" x14ac:dyDescent="0.25">
      <c r="A47" s="222"/>
      <c r="B47" s="215"/>
      <c r="C47" s="205"/>
      <c r="D47" s="203"/>
      <c r="E47" s="205"/>
      <c r="F47" s="203"/>
      <c r="G47" s="40">
        <v>2</v>
      </c>
      <c r="H47" s="39" t="s">
        <v>145</v>
      </c>
      <c r="I47" s="203"/>
      <c r="J47" s="15"/>
      <c r="K47" s="15"/>
      <c r="L47" s="15"/>
      <c r="M47" s="15"/>
      <c r="N47" s="15"/>
      <c r="O47" s="15">
        <v>1</v>
      </c>
      <c r="P47" s="227"/>
      <c r="Q47" s="15">
        <v>0</v>
      </c>
      <c r="R47" s="15">
        <f t="shared" ref="R47:R50" si="22">20*0.1</f>
        <v>2</v>
      </c>
      <c r="S47" s="15">
        <f t="shared" ref="S47:S50" si="23">20*0.2</f>
        <v>4</v>
      </c>
      <c r="T47" s="15">
        <f t="shared" ref="T47:T50" si="24">20*0.3</f>
        <v>6</v>
      </c>
      <c r="U47" s="15">
        <f t="shared" ref="U47:U50" si="25">20*0.6</f>
        <v>12</v>
      </c>
      <c r="V47" s="15">
        <f t="shared" ref="V47:V50" si="26">20*1</f>
        <v>20</v>
      </c>
      <c r="W47" s="13"/>
      <c r="X47" s="15">
        <f t="shared" si="10"/>
        <v>0</v>
      </c>
      <c r="Y47" s="15">
        <f t="shared" si="17"/>
        <v>0</v>
      </c>
      <c r="Z47" s="15">
        <f t="shared" si="18"/>
        <v>0</v>
      </c>
      <c r="AA47" s="15">
        <f t="shared" si="19"/>
        <v>0</v>
      </c>
      <c r="AB47" s="15">
        <f t="shared" si="20"/>
        <v>0</v>
      </c>
      <c r="AC47" s="15">
        <f t="shared" si="21"/>
        <v>20</v>
      </c>
      <c r="AD47" s="15">
        <f t="shared" si="11"/>
        <v>20</v>
      </c>
      <c r="AE47" s="212"/>
    </row>
    <row r="48" spans="1:31" ht="70.5" customHeight="1" x14ac:dyDescent="0.25">
      <c r="A48" s="222"/>
      <c r="B48" s="215"/>
      <c r="C48" s="40"/>
      <c r="D48" s="39" t="s">
        <v>146</v>
      </c>
      <c r="E48" s="40"/>
      <c r="F48" s="39" t="s">
        <v>107</v>
      </c>
      <c r="G48" s="40">
        <v>3</v>
      </c>
      <c r="H48" s="39" t="s">
        <v>147</v>
      </c>
      <c r="I48" s="39" t="s">
        <v>424</v>
      </c>
      <c r="J48" s="15"/>
      <c r="K48" s="15"/>
      <c r="L48" s="15"/>
      <c r="M48" s="15"/>
      <c r="N48" s="15"/>
      <c r="O48" s="15">
        <v>1</v>
      </c>
      <c r="P48" s="227"/>
      <c r="Q48" s="15">
        <v>0</v>
      </c>
      <c r="R48" s="15">
        <f t="shared" si="22"/>
        <v>2</v>
      </c>
      <c r="S48" s="15">
        <f t="shared" si="23"/>
        <v>4</v>
      </c>
      <c r="T48" s="15">
        <f t="shared" si="24"/>
        <v>6</v>
      </c>
      <c r="U48" s="15">
        <f t="shared" si="25"/>
        <v>12</v>
      </c>
      <c r="V48" s="15">
        <f t="shared" si="26"/>
        <v>20</v>
      </c>
      <c r="W48" s="13"/>
      <c r="X48" s="15">
        <f t="shared" si="10"/>
        <v>0</v>
      </c>
      <c r="Y48" s="15">
        <f t="shared" si="17"/>
        <v>0</v>
      </c>
      <c r="Z48" s="15">
        <f t="shared" si="18"/>
        <v>0</v>
      </c>
      <c r="AA48" s="15">
        <f t="shared" si="19"/>
        <v>0</v>
      </c>
      <c r="AB48" s="15">
        <f t="shared" si="20"/>
        <v>0</v>
      </c>
      <c r="AC48" s="15">
        <f t="shared" si="21"/>
        <v>20</v>
      </c>
      <c r="AD48" s="15">
        <f t="shared" si="11"/>
        <v>20</v>
      </c>
      <c r="AE48" s="212"/>
    </row>
    <row r="49" spans="1:31" ht="45" customHeight="1" x14ac:dyDescent="0.25">
      <c r="A49" s="222"/>
      <c r="B49" s="215"/>
      <c r="C49" s="40"/>
      <c r="D49" s="39" t="s">
        <v>148</v>
      </c>
      <c r="E49" s="40"/>
      <c r="F49" s="39" t="s">
        <v>107</v>
      </c>
      <c r="G49" s="40">
        <v>4</v>
      </c>
      <c r="H49" s="39" t="s">
        <v>149</v>
      </c>
      <c r="I49" s="39" t="s">
        <v>425</v>
      </c>
      <c r="J49" s="15"/>
      <c r="K49" s="15"/>
      <c r="L49" s="15"/>
      <c r="M49" s="15"/>
      <c r="N49" s="15"/>
      <c r="O49" s="15">
        <v>1</v>
      </c>
      <c r="P49" s="227"/>
      <c r="Q49" s="15">
        <v>0</v>
      </c>
      <c r="R49" s="15">
        <f t="shared" si="22"/>
        <v>2</v>
      </c>
      <c r="S49" s="15">
        <f t="shared" si="23"/>
        <v>4</v>
      </c>
      <c r="T49" s="15">
        <f t="shared" si="24"/>
        <v>6</v>
      </c>
      <c r="U49" s="15">
        <f t="shared" si="25"/>
        <v>12</v>
      </c>
      <c r="V49" s="15">
        <f t="shared" si="26"/>
        <v>20</v>
      </c>
      <c r="W49" s="13"/>
      <c r="X49" s="15">
        <f t="shared" si="10"/>
        <v>0</v>
      </c>
      <c r="Y49" s="15">
        <f t="shared" si="17"/>
        <v>0</v>
      </c>
      <c r="Z49" s="15">
        <f t="shared" si="18"/>
        <v>0</v>
      </c>
      <c r="AA49" s="15">
        <f t="shared" si="19"/>
        <v>0</v>
      </c>
      <c r="AB49" s="15">
        <f t="shared" si="20"/>
        <v>0</v>
      </c>
      <c r="AC49" s="15">
        <f t="shared" si="21"/>
        <v>20</v>
      </c>
      <c r="AD49" s="15">
        <f t="shared" si="11"/>
        <v>20</v>
      </c>
      <c r="AE49" s="212"/>
    </row>
    <row r="50" spans="1:31" ht="52.5" customHeight="1" x14ac:dyDescent="0.25">
      <c r="A50" s="221"/>
      <c r="B50" s="216"/>
      <c r="C50" s="40"/>
      <c r="D50" s="39" t="s">
        <v>150</v>
      </c>
      <c r="E50" s="40"/>
      <c r="F50" s="39" t="s">
        <v>151</v>
      </c>
      <c r="G50" s="40">
        <v>5</v>
      </c>
      <c r="H50" s="39" t="s">
        <v>152</v>
      </c>
      <c r="I50" s="39" t="s">
        <v>426</v>
      </c>
      <c r="J50" s="15"/>
      <c r="K50" s="15"/>
      <c r="L50" s="15"/>
      <c r="M50" s="15"/>
      <c r="N50" s="15"/>
      <c r="O50" s="15">
        <v>1</v>
      </c>
      <c r="P50" s="227"/>
      <c r="Q50" s="15">
        <v>0</v>
      </c>
      <c r="R50" s="15">
        <f t="shared" si="22"/>
        <v>2</v>
      </c>
      <c r="S50" s="15">
        <f t="shared" si="23"/>
        <v>4</v>
      </c>
      <c r="T50" s="15">
        <f t="shared" si="24"/>
        <v>6</v>
      </c>
      <c r="U50" s="15">
        <f t="shared" si="25"/>
        <v>12</v>
      </c>
      <c r="V50" s="15">
        <f t="shared" si="26"/>
        <v>20</v>
      </c>
      <c r="W50" s="13"/>
      <c r="X50" s="15">
        <f t="shared" si="10"/>
        <v>0</v>
      </c>
      <c r="Y50" s="15">
        <f t="shared" si="17"/>
        <v>0</v>
      </c>
      <c r="Z50" s="15">
        <f t="shared" si="18"/>
        <v>0</v>
      </c>
      <c r="AA50" s="15">
        <f t="shared" si="19"/>
        <v>0</v>
      </c>
      <c r="AB50" s="15">
        <f t="shared" si="20"/>
        <v>0</v>
      </c>
      <c r="AC50" s="15">
        <f t="shared" si="21"/>
        <v>20</v>
      </c>
      <c r="AD50" s="15">
        <f t="shared" si="11"/>
        <v>20</v>
      </c>
      <c r="AE50" s="213"/>
    </row>
    <row r="51" spans="1:31" ht="150" customHeight="1" x14ac:dyDescent="0.25">
      <c r="A51" s="220">
        <v>5</v>
      </c>
      <c r="B51" s="214" t="s">
        <v>153</v>
      </c>
      <c r="C51" s="204"/>
      <c r="D51" s="202" t="s">
        <v>154</v>
      </c>
      <c r="E51" s="204"/>
      <c r="F51" s="202" t="s">
        <v>155</v>
      </c>
      <c r="G51" s="40">
        <v>1</v>
      </c>
      <c r="H51" s="39" t="s">
        <v>156</v>
      </c>
      <c r="I51" s="202" t="s">
        <v>427</v>
      </c>
      <c r="J51" s="15"/>
      <c r="K51" s="15"/>
      <c r="L51" s="15"/>
      <c r="M51" s="15"/>
      <c r="N51" s="15"/>
      <c r="O51" s="15">
        <v>1</v>
      </c>
      <c r="P51" s="227"/>
      <c r="Q51" s="15">
        <v>0</v>
      </c>
      <c r="R51" s="15">
        <f>10*0.1</f>
        <v>1</v>
      </c>
      <c r="S51" s="15">
        <f>10*0.2</f>
        <v>2</v>
      </c>
      <c r="T51" s="15">
        <f>10*0.3</f>
        <v>3</v>
      </c>
      <c r="U51" s="15">
        <f>10*0.6</f>
        <v>6</v>
      </c>
      <c r="V51" s="15">
        <f>10*1</f>
        <v>10</v>
      </c>
      <c r="W51" s="13"/>
      <c r="X51" s="15">
        <f t="shared" si="10"/>
        <v>0</v>
      </c>
      <c r="Y51" s="15">
        <f t="shared" si="17"/>
        <v>0</v>
      </c>
      <c r="Z51" s="15">
        <f t="shared" si="18"/>
        <v>0</v>
      </c>
      <c r="AA51" s="15">
        <f t="shared" si="19"/>
        <v>0</v>
      </c>
      <c r="AB51" s="15">
        <f t="shared" si="20"/>
        <v>0</v>
      </c>
      <c r="AC51" s="15">
        <f t="shared" si="21"/>
        <v>10</v>
      </c>
      <c r="AD51" s="15">
        <f t="shared" si="11"/>
        <v>10</v>
      </c>
      <c r="AE51" s="211">
        <f>SUM(AD51:AD67)</f>
        <v>170</v>
      </c>
    </row>
    <row r="52" spans="1:31" ht="150" customHeight="1" x14ac:dyDescent="0.25">
      <c r="A52" s="222"/>
      <c r="B52" s="215"/>
      <c r="C52" s="207"/>
      <c r="D52" s="206"/>
      <c r="E52" s="207"/>
      <c r="F52" s="206"/>
      <c r="G52" s="40">
        <v>2</v>
      </c>
      <c r="H52" s="39" t="s">
        <v>157</v>
      </c>
      <c r="I52" s="206"/>
      <c r="J52" s="15"/>
      <c r="K52" s="15"/>
      <c r="L52" s="15"/>
      <c r="M52" s="15"/>
      <c r="N52" s="15"/>
      <c r="O52" s="15">
        <v>1</v>
      </c>
      <c r="P52" s="227"/>
      <c r="Q52" s="15">
        <v>0</v>
      </c>
      <c r="R52" s="15">
        <f t="shared" ref="R52:R115" si="27">10*0.1</f>
        <v>1</v>
      </c>
      <c r="S52" s="15">
        <f t="shared" ref="S52:S115" si="28">10*0.2</f>
        <v>2</v>
      </c>
      <c r="T52" s="15">
        <f t="shared" ref="T52:T115" si="29">10*0.3</f>
        <v>3</v>
      </c>
      <c r="U52" s="15">
        <f t="shared" ref="U52:U115" si="30">10*0.6</f>
        <v>6</v>
      </c>
      <c r="V52" s="15">
        <f t="shared" ref="V52:V115" si="31">10*1</f>
        <v>10</v>
      </c>
      <c r="W52" s="13"/>
      <c r="X52" s="15">
        <f t="shared" si="10"/>
        <v>0</v>
      </c>
      <c r="Y52" s="15">
        <f t="shared" si="17"/>
        <v>0</v>
      </c>
      <c r="Z52" s="15">
        <f t="shared" si="18"/>
        <v>0</v>
      </c>
      <c r="AA52" s="15">
        <f t="shared" si="19"/>
        <v>0</v>
      </c>
      <c r="AB52" s="15">
        <f t="shared" si="20"/>
        <v>0</v>
      </c>
      <c r="AC52" s="15">
        <f t="shared" si="21"/>
        <v>10</v>
      </c>
      <c r="AD52" s="15">
        <f t="shared" si="11"/>
        <v>10</v>
      </c>
      <c r="AE52" s="212"/>
    </row>
    <row r="53" spans="1:31" ht="97.5" customHeight="1" x14ac:dyDescent="0.25">
      <c r="A53" s="222"/>
      <c r="B53" s="215"/>
      <c r="C53" s="207"/>
      <c r="D53" s="206"/>
      <c r="E53" s="207"/>
      <c r="F53" s="206"/>
      <c r="G53" s="40">
        <v>3</v>
      </c>
      <c r="H53" s="17" t="s">
        <v>158</v>
      </c>
      <c r="I53" s="206"/>
      <c r="J53" s="15"/>
      <c r="K53" s="15"/>
      <c r="L53" s="15"/>
      <c r="M53" s="15"/>
      <c r="N53" s="15"/>
      <c r="O53" s="15">
        <v>1</v>
      </c>
      <c r="P53" s="227"/>
      <c r="Q53" s="15">
        <v>0</v>
      </c>
      <c r="R53" s="15">
        <f t="shared" si="27"/>
        <v>1</v>
      </c>
      <c r="S53" s="15">
        <f t="shared" si="28"/>
        <v>2</v>
      </c>
      <c r="T53" s="15">
        <f t="shared" si="29"/>
        <v>3</v>
      </c>
      <c r="U53" s="15">
        <f t="shared" si="30"/>
        <v>6</v>
      </c>
      <c r="V53" s="15">
        <f t="shared" si="31"/>
        <v>10</v>
      </c>
      <c r="W53" s="13"/>
      <c r="X53" s="15">
        <f t="shared" si="10"/>
        <v>0</v>
      </c>
      <c r="Y53" s="15">
        <f t="shared" si="17"/>
        <v>0</v>
      </c>
      <c r="Z53" s="15">
        <f t="shared" si="18"/>
        <v>0</v>
      </c>
      <c r="AA53" s="15">
        <f t="shared" si="19"/>
        <v>0</v>
      </c>
      <c r="AB53" s="15">
        <f t="shared" si="20"/>
        <v>0</v>
      </c>
      <c r="AC53" s="15">
        <f t="shared" si="21"/>
        <v>10</v>
      </c>
      <c r="AD53" s="15">
        <f t="shared" si="11"/>
        <v>10</v>
      </c>
      <c r="AE53" s="212"/>
    </row>
    <row r="54" spans="1:31" ht="41.25" customHeight="1" x14ac:dyDescent="0.25">
      <c r="A54" s="222"/>
      <c r="B54" s="215"/>
      <c r="C54" s="205"/>
      <c r="D54" s="203"/>
      <c r="E54" s="205"/>
      <c r="F54" s="203"/>
      <c r="G54" s="40">
        <v>4</v>
      </c>
      <c r="H54" s="39" t="s">
        <v>159</v>
      </c>
      <c r="I54" s="203"/>
      <c r="J54" s="15"/>
      <c r="K54" s="15"/>
      <c r="L54" s="15"/>
      <c r="M54" s="15"/>
      <c r="N54" s="15"/>
      <c r="O54" s="15">
        <v>1</v>
      </c>
      <c r="P54" s="227"/>
      <c r="Q54" s="15">
        <v>0</v>
      </c>
      <c r="R54" s="15">
        <f t="shared" si="27"/>
        <v>1</v>
      </c>
      <c r="S54" s="15">
        <f t="shared" si="28"/>
        <v>2</v>
      </c>
      <c r="T54" s="15">
        <f t="shared" si="29"/>
        <v>3</v>
      </c>
      <c r="U54" s="15">
        <f t="shared" si="30"/>
        <v>6</v>
      </c>
      <c r="V54" s="15">
        <f t="shared" si="31"/>
        <v>10</v>
      </c>
      <c r="W54" s="13"/>
      <c r="X54" s="15">
        <f t="shared" si="10"/>
        <v>0</v>
      </c>
      <c r="Y54" s="15">
        <f t="shared" si="17"/>
        <v>0</v>
      </c>
      <c r="Z54" s="15">
        <f t="shared" si="18"/>
        <v>0</v>
      </c>
      <c r="AA54" s="15">
        <f t="shared" si="19"/>
        <v>0</v>
      </c>
      <c r="AB54" s="15">
        <f t="shared" si="20"/>
        <v>0</v>
      </c>
      <c r="AC54" s="15">
        <f t="shared" si="21"/>
        <v>10</v>
      </c>
      <c r="AD54" s="15">
        <f t="shared" si="11"/>
        <v>10</v>
      </c>
      <c r="AE54" s="212"/>
    </row>
    <row r="55" spans="1:31" ht="183" customHeight="1" x14ac:dyDescent="0.25">
      <c r="A55" s="222"/>
      <c r="B55" s="215"/>
      <c r="C55" s="40"/>
      <c r="D55" s="39" t="s">
        <v>160</v>
      </c>
      <c r="E55" s="40"/>
      <c r="F55" s="29" t="s">
        <v>161</v>
      </c>
      <c r="G55" s="40">
        <v>5</v>
      </c>
      <c r="H55" s="39" t="s">
        <v>162</v>
      </c>
      <c r="I55" s="39" t="s">
        <v>428</v>
      </c>
      <c r="J55" s="15"/>
      <c r="K55" s="15"/>
      <c r="L55" s="15"/>
      <c r="M55" s="15"/>
      <c r="N55" s="15"/>
      <c r="O55" s="15">
        <v>1</v>
      </c>
      <c r="P55" s="227"/>
      <c r="Q55" s="15">
        <v>0</v>
      </c>
      <c r="R55" s="15">
        <f t="shared" si="27"/>
        <v>1</v>
      </c>
      <c r="S55" s="15">
        <f t="shared" si="28"/>
        <v>2</v>
      </c>
      <c r="T55" s="15">
        <f t="shared" si="29"/>
        <v>3</v>
      </c>
      <c r="U55" s="15">
        <f t="shared" si="30"/>
        <v>6</v>
      </c>
      <c r="V55" s="15">
        <f t="shared" si="31"/>
        <v>10</v>
      </c>
      <c r="W55" s="13"/>
      <c r="X55" s="15">
        <f t="shared" si="10"/>
        <v>0</v>
      </c>
      <c r="Y55" s="15">
        <f t="shared" si="17"/>
        <v>0</v>
      </c>
      <c r="Z55" s="15">
        <f t="shared" si="18"/>
        <v>0</v>
      </c>
      <c r="AA55" s="15">
        <f t="shared" si="19"/>
        <v>0</v>
      </c>
      <c r="AB55" s="15">
        <f t="shared" si="20"/>
        <v>0</v>
      </c>
      <c r="AC55" s="15">
        <f t="shared" si="21"/>
        <v>10</v>
      </c>
      <c r="AD55" s="15">
        <f t="shared" si="11"/>
        <v>10</v>
      </c>
      <c r="AE55" s="212"/>
    </row>
    <row r="56" spans="1:31" ht="298.5" customHeight="1" x14ac:dyDescent="0.25">
      <c r="A56" s="222"/>
      <c r="B56" s="215"/>
      <c r="C56" s="204"/>
      <c r="D56" s="202" t="s">
        <v>163</v>
      </c>
      <c r="E56" s="204"/>
      <c r="F56" s="223" t="s">
        <v>164</v>
      </c>
      <c r="G56" s="40">
        <v>6</v>
      </c>
      <c r="H56" s="39" t="s">
        <v>165</v>
      </c>
      <c r="I56" s="202" t="s">
        <v>429</v>
      </c>
      <c r="J56" s="15"/>
      <c r="K56" s="15"/>
      <c r="L56" s="15"/>
      <c r="M56" s="15"/>
      <c r="N56" s="15"/>
      <c r="O56" s="15">
        <v>1</v>
      </c>
      <c r="P56" s="227"/>
      <c r="Q56" s="15">
        <v>0</v>
      </c>
      <c r="R56" s="15">
        <f t="shared" si="27"/>
        <v>1</v>
      </c>
      <c r="S56" s="15">
        <f t="shared" si="28"/>
        <v>2</v>
      </c>
      <c r="T56" s="15">
        <f t="shared" si="29"/>
        <v>3</v>
      </c>
      <c r="U56" s="15">
        <f t="shared" si="30"/>
        <v>6</v>
      </c>
      <c r="V56" s="15">
        <f t="shared" si="31"/>
        <v>10</v>
      </c>
      <c r="W56" s="13"/>
      <c r="X56" s="15">
        <f t="shared" si="10"/>
        <v>0</v>
      </c>
      <c r="Y56" s="15">
        <f t="shared" si="17"/>
        <v>0</v>
      </c>
      <c r="Z56" s="15">
        <f t="shared" si="18"/>
        <v>0</v>
      </c>
      <c r="AA56" s="15">
        <f t="shared" si="19"/>
        <v>0</v>
      </c>
      <c r="AB56" s="15">
        <f t="shared" si="20"/>
        <v>0</v>
      </c>
      <c r="AC56" s="15">
        <f t="shared" si="21"/>
        <v>10</v>
      </c>
      <c r="AD56" s="15">
        <f t="shared" si="11"/>
        <v>10</v>
      </c>
      <c r="AE56" s="212"/>
    </row>
    <row r="57" spans="1:31" ht="104.25" customHeight="1" x14ac:dyDescent="0.25">
      <c r="A57" s="222"/>
      <c r="B57" s="215"/>
      <c r="C57" s="205"/>
      <c r="D57" s="203"/>
      <c r="E57" s="205"/>
      <c r="F57" s="224"/>
      <c r="G57" s="40">
        <v>7</v>
      </c>
      <c r="H57" s="39" t="s">
        <v>166</v>
      </c>
      <c r="I57" s="203"/>
      <c r="J57" s="15"/>
      <c r="K57" s="15"/>
      <c r="L57" s="15"/>
      <c r="M57" s="15"/>
      <c r="N57" s="15"/>
      <c r="O57" s="15">
        <v>1</v>
      </c>
      <c r="P57" s="227"/>
      <c r="Q57" s="15">
        <v>0</v>
      </c>
      <c r="R57" s="15">
        <f t="shared" si="27"/>
        <v>1</v>
      </c>
      <c r="S57" s="15">
        <f t="shared" si="28"/>
        <v>2</v>
      </c>
      <c r="T57" s="15">
        <f t="shared" si="29"/>
        <v>3</v>
      </c>
      <c r="U57" s="15">
        <f t="shared" si="30"/>
        <v>6</v>
      </c>
      <c r="V57" s="15">
        <f t="shared" si="31"/>
        <v>10</v>
      </c>
      <c r="W57" s="13"/>
      <c r="X57" s="15">
        <f t="shared" si="10"/>
        <v>0</v>
      </c>
      <c r="Y57" s="15">
        <f t="shared" si="17"/>
        <v>0</v>
      </c>
      <c r="Z57" s="15">
        <f t="shared" si="18"/>
        <v>0</v>
      </c>
      <c r="AA57" s="15">
        <f t="shared" si="19"/>
        <v>0</v>
      </c>
      <c r="AB57" s="15">
        <f t="shared" si="20"/>
        <v>0</v>
      </c>
      <c r="AC57" s="15">
        <f t="shared" si="21"/>
        <v>10</v>
      </c>
      <c r="AD57" s="15">
        <f t="shared" si="11"/>
        <v>10</v>
      </c>
      <c r="AE57" s="212"/>
    </row>
    <row r="58" spans="1:31" ht="192" customHeight="1" x14ac:dyDescent="0.25">
      <c r="A58" s="222"/>
      <c r="B58" s="215"/>
      <c r="C58" s="204"/>
      <c r="D58" s="202" t="s">
        <v>167</v>
      </c>
      <c r="E58" s="40"/>
      <c r="F58" s="29" t="s">
        <v>168</v>
      </c>
      <c r="G58" s="40">
        <v>8</v>
      </c>
      <c r="H58" s="39" t="s">
        <v>169</v>
      </c>
      <c r="I58" s="202" t="s">
        <v>430</v>
      </c>
      <c r="J58" s="15"/>
      <c r="K58" s="15"/>
      <c r="L58" s="15"/>
      <c r="M58" s="15"/>
      <c r="N58" s="15"/>
      <c r="O58" s="15">
        <v>1</v>
      </c>
      <c r="P58" s="227"/>
      <c r="Q58" s="15">
        <v>0</v>
      </c>
      <c r="R58" s="15">
        <f t="shared" si="27"/>
        <v>1</v>
      </c>
      <c r="S58" s="15">
        <f t="shared" si="28"/>
        <v>2</v>
      </c>
      <c r="T58" s="15">
        <f t="shared" si="29"/>
        <v>3</v>
      </c>
      <c r="U58" s="15">
        <f t="shared" si="30"/>
        <v>6</v>
      </c>
      <c r="V58" s="15">
        <f t="shared" si="31"/>
        <v>10</v>
      </c>
      <c r="W58" s="13"/>
      <c r="X58" s="15">
        <f t="shared" si="10"/>
        <v>0</v>
      </c>
      <c r="Y58" s="15">
        <f t="shared" si="17"/>
        <v>0</v>
      </c>
      <c r="Z58" s="15">
        <f t="shared" si="18"/>
        <v>0</v>
      </c>
      <c r="AA58" s="15">
        <f t="shared" si="19"/>
        <v>0</v>
      </c>
      <c r="AB58" s="15">
        <f t="shared" si="20"/>
        <v>0</v>
      </c>
      <c r="AC58" s="15">
        <f t="shared" si="21"/>
        <v>10</v>
      </c>
      <c r="AD58" s="15">
        <f t="shared" si="11"/>
        <v>10</v>
      </c>
      <c r="AE58" s="212"/>
    </row>
    <row r="59" spans="1:31" ht="163.5" customHeight="1" x14ac:dyDescent="0.25">
      <c r="A59" s="222"/>
      <c r="B59" s="215"/>
      <c r="C59" s="205"/>
      <c r="D59" s="203"/>
      <c r="E59" s="40"/>
      <c r="F59" s="29" t="s">
        <v>170</v>
      </c>
      <c r="G59" s="40">
        <v>9</v>
      </c>
      <c r="H59" s="39" t="s">
        <v>171</v>
      </c>
      <c r="I59" s="203"/>
      <c r="J59" s="15"/>
      <c r="K59" s="15"/>
      <c r="L59" s="15"/>
      <c r="M59" s="15"/>
      <c r="N59" s="15"/>
      <c r="O59" s="15">
        <v>1</v>
      </c>
      <c r="P59" s="227"/>
      <c r="Q59" s="15">
        <v>0</v>
      </c>
      <c r="R59" s="15">
        <f t="shared" si="27"/>
        <v>1</v>
      </c>
      <c r="S59" s="15">
        <f t="shared" si="28"/>
        <v>2</v>
      </c>
      <c r="T59" s="15">
        <f t="shared" si="29"/>
        <v>3</v>
      </c>
      <c r="U59" s="15">
        <f t="shared" si="30"/>
        <v>6</v>
      </c>
      <c r="V59" s="15">
        <f t="shared" si="31"/>
        <v>10</v>
      </c>
      <c r="W59" s="13"/>
      <c r="X59" s="15">
        <f t="shared" si="10"/>
        <v>0</v>
      </c>
      <c r="Y59" s="15">
        <f t="shared" si="17"/>
        <v>0</v>
      </c>
      <c r="Z59" s="15">
        <f t="shared" si="18"/>
        <v>0</v>
      </c>
      <c r="AA59" s="15">
        <f t="shared" si="19"/>
        <v>0</v>
      </c>
      <c r="AB59" s="15">
        <f t="shared" si="20"/>
        <v>0</v>
      </c>
      <c r="AC59" s="15">
        <f t="shared" si="21"/>
        <v>10</v>
      </c>
      <c r="AD59" s="15">
        <f t="shared" si="11"/>
        <v>10</v>
      </c>
      <c r="AE59" s="212"/>
    </row>
    <row r="60" spans="1:31" ht="57" customHeight="1" x14ac:dyDescent="0.25">
      <c r="A60" s="222"/>
      <c r="B60" s="215"/>
      <c r="C60" s="204"/>
      <c r="D60" s="202" t="s">
        <v>172</v>
      </c>
      <c r="E60" s="204"/>
      <c r="F60" s="223" t="s">
        <v>173</v>
      </c>
      <c r="G60" s="40">
        <v>10</v>
      </c>
      <c r="H60" s="39" t="s">
        <v>174</v>
      </c>
      <c r="I60" s="202" t="s">
        <v>431</v>
      </c>
      <c r="J60" s="15"/>
      <c r="K60" s="15"/>
      <c r="L60" s="15"/>
      <c r="M60" s="15"/>
      <c r="N60" s="15"/>
      <c r="O60" s="15">
        <v>1</v>
      </c>
      <c r="P60" s="227"/>
      <c r="Q60" s="15">
        <v>0</v>
      </c>
      <c r="R60" s="15">
        <f t="shared" si="27"/>
        <v>1</v>
      </c>
      <c r="S60" s="15">
        <f t="shared" si="28"/>
        <v>2</v>
      </c>
      <c r="T60" s="15">
        <f t="shared" si="29"/>
        <v>3</v>
      </c>
      <c r="U60" s="15">
        <f t="shared" si="30"/>
        <v>6</v>
      </c>
      <c r="V60" s="15">
        <f t="shared" si="31"/>
        <v>10</v>
      </c>
      <c r="W60" s="13"/>
      <c r="X60" s="15">
        <f t="shared" si="10"/>
        <v>0</v>
      </c>
      <c r="Y60" s="15">
        <f t="shared" si="17"/>
        <v>0</v>
      </c>
      <c r="Z60" s="15">
        <f t="shared" si="18"/>
        <v>0</v>
      </c>
      <c r="AA60" s="15">
        <f t="shared" si="19"/>
        <v>0</v>
      </c>
      <c r="AB60" s="15">
        <f t="shared" si="20"/>
        <v>0</v>
      </c>
      <c r="AC60" s="15">
        <f t="shared" si="21"/>
        <v>10</v>
      </c>
      <c r="AD60" s="15">
        <f t="shared" si="11"/>
        <v>10</v>
      </c>
      <c r="AE60" s="212"/>
    </row>
    <row r="61" spans="1:31" ht="59.25" customHeight="1" x14ac:dyDescent="0.25">
      <c r="A61" s="222"/>
      <c r="B61" s="215"/>
      <c r="C61" s="207"/>
      <c r="D61" s="206"/>
      <c r="E61" s="205"/>
      <c r="F61" s="224"/>
      <c r="G61" s="40">
        <v>11</v>
      </c>
      <c r="H61" s="39" t="s">
        <v>175</v>
      </c>
      <c r="I61" s="206"/>
      <c r="J61" s="15"/>
      <c r="K61" s="15"/>
      <c r="L61" s="15"/>
      <c r="M61" s="15"/>
      <c r="N61" s="15"/>
      <c r="O61" s="15">
        <v>1</v>
      </c>
      <c r="P61" s="227"/>
      <c r="Q61" s="15">
        <v>0</v>
      </c>
      <c r="R61" s="15">
        <f t="shared" si="27"/>
        <v>1</v>
      </c>
      <c r="S61" s="15">
        <f t="shared" si="28"/>
        <v>2</v>
      </c>
      <c r="T61" s="15">
        <f t="shared" si="29"/>
        <v>3</v>
      </c>
      <c r="U61" s="15">
        <f t="shared" si="30"/>
        <v>6</v>
      </c>
      <c r="V61" s="15">
        <f t="shared" si="31"/>
        <v>10</v>
      </c>
      <c r="W61" s="13"/>
      <c r="X61" s="15">
        <f t="shared" si="10"/>
        <v>0</v>
      </c>
      <c r="Y61" s="15">
        <f t="shared" si="17"/>
        <v>0</v>
      </c>
      <c r="Z61" s="15">
        <f t="shared" si="18"/>
        <v>0</v>
      </c>
      <c r="AA61" s="15">
        <f t="shared" si="19"/>
        <v>0</v>
      </c>
      <c r="AB61" s="15">
        <f t="shared" si="20"/>
        <v>0</v>
      </c>
      <c r="AC61" s="15">
        <f t="shared" si="21"/>
        <v>10</v>
      </c>
      <c r="AD61" s="15">
        <f t="shared" si="11"/>
        <v>10</v>
      </c>
      <c r="AE61" s="212"/>
    </row>
    <row r="62" spans="1:31" ht="42" customHeight="1" x14ac:dyDescent="0.25">
      <c r="A62" s="222"/>
      <c r="B62" s="215"/>
      <c r="C62" s="207"/>
      <c r="D62" s="206"/>
      <c r="E62" s="204"/>
      <c r="F62" s="223" t="s">
        <v>182</v>
      </c>
      <c r="G62" s="40">
        <v>12</v>
      </c>
      <c r="H62" s="29" t="s">
        <v>176</v>
      </c>
      <c r="I62" s="206"/>
      <c r="J62" s="15"/>
      <c r="K62" s="15"/>
      <c r="L62" s="15"/>
      <c r="M62" s="15"/>
      <c r="N62" s="15"/>
      <c r="O62" s="15">
        <v>1</v>
      </c>
      <c r="P62" s="227"/>
      <c r="Q62" s="15">
        <v>0</v>
      </c>
      <c r="R62" s="15">
        <f t="shared" si="27"/>
        <v>1</v>
      </c>
      <c r="S62" s="15">
        <f t="shared" si="28"/>
        <v>2</v>
      </c>
      <c r="T62" s="15">
        <f t="shared" si="29"/>
        <v>3</v>
      </c>
      <c r="U62" s="15">
        <f t="shared" si="30"/>
        <v>6</v>
      </c>
      <c r="V62" s="15">
        <f t="shared" si="31"/>
        <v>10</v>
      </c>
      <c r="W62" s="13"/>
      <c r="X62" s="15">
        <f t="shared" si="10"/>
        <v>0</v>
      </c>
      <c r="Y62" s="15">
        <f t="shared" si="17"/>
        <v>0</v>
      </c>
      <c r="Z62" s="15">
        <f t="shared" si="18"/>
        <v>0</v>
      </c>
      <c r="AA62" s="15">
        <f t="shared" si="19"/>
        <v>0</v>
      </c>
      <c r="AB62" s="15">
        <f t="shared" si="20"/>
        <v>0</v>
      </c>
      <c r="AC62" s="15">
        <f t="shared" si="21"/>
        <v>10</v>
      </c>
      <c r="AD62" s="15">
        <f t="shared" si="11"/>
        <v>10</v>
      </c>
      <c r="AE62" s="212"/>
    </row>
    <row r="63" spans="1:31" ht="57.75" customHeight="1" x14ac:dyDescent="0.25">
      <c r="A63" s="222"/>
      <c r="B63" s="215"/>
      <c r="C63" s="207"/>
      <c r="D63" s="206"/>
      <c r="E63" s="207"/>
      <c r="F63" s="225"/>
      <c r="G63" s="40">
        <v>13</v>
      </c>
      <c r="H63" s="39" t="s">
        <v>177</v>
      </c>
      <c r="I63" s="206"/>
      <c r="J63" s="15"/>
      <c r="K63" s="15"/>
      <c r="L63" s="15"/>
      <c r="M63" s="15"/>
      <c r="N63" s="15"/>
      <c r="O63" s="15">
        <v>1</v>
      </c>
      <c r="P63" s="227"/>
      <c r="Q63" s="15">
        <v>0</v>
      </c>
      <c r="R63" s="15">
        <f t="shared" si="27"/>
        <v>1</v>
      </c>
      <c r="S63" s="15">
        <f t="shared" si="28"/>
        <v>2</v>
      </c>
      <c r="T63" s="15">
        <f t="shared" si="29"/>
        <v>3</v>
      </c>
      <c r="U63" s="15">
        <f t="shared" si="30"/>
        <v>6</v>
      </c>
      <c r="V63" s="15">
        <f t="shared" si="31"/>
        <v>10</v>
      </c>
      <c r="W63" s="13"/>
      <c r="X63" s="15">
        <f t="shared" si="10"/>
        <v>0</v>
      </c>
      <c r="Y63" s="15">
        <f t="shared" si="17"/>
        <v>0</v>
      </c>
      <c r="Z63" s="15">
        <f t="shared" si="18"/>
        <v>0</v>
      </c>
      <c r="AA63" s="15">
        <f t="shared" si="19"/>
        <v>0</v>
      </c>
      <c r="AB63" s="15">
        <f t="shared" si="20"/>
        <v>0</v>
      </c>
      <c r="AC63" s="15">
        <f t="shared" si="21"/>
        <v>10</v>
      </c>
      <c r="AD63" s="15">
        <f t="shared" si="11"/>
        <v>10</v>
      </c>
      <c r="AE63" s="212"/>
    </row>
    <row r="64" spans="1:31" ht="45" customHeight="1" x14ac:dyDescent="0.25">
      <c r="A64" s="222"/>
      <c r="B64" s="215"/>
      <c r="C64" s="207"/>
      <c r="D64" s="206"/>
      <c r="E64" s="207"/>
      <c r="F64" s="225"/>
      <c r="G64" s="40">
        <v>14</v>
      </c>
      <c r="H64" s="39" t="s">
        <v>178</v>
      </c>
      <c r="I64" s="206"/>
      <c r="J64" s="15"/>
      <c r="K64" s="15"/>
      <c r="L64" s="15"/>
      <c r="M64" s="15"/>
      <c r="N64" s="15"/>
      <c r="O64" s="15">
        <v>1</v>
      </c>
      <c r="P64" s="227"/>
      <c r="Q64" s="15">
        <v>0</v>
      </c>
      <c r="R64" s="15">
        <f t="shared" si="27"/>
        <v>1</v>
      </c>
      <c r="S64" s="15">
        <f t="shared" si="28"/>
        <v>2</v>
      </c>
      <c r="T64" s="15">
        <f t="shared" si="29"/>
        <v>3</v>
      </c>
      <c r="U64" s="15">
        <f t="shared" si="30"/>
        <v>6</v>
      </c>
      <c r="V64" s="15">
        <f t="shared" si="31"/>
        <v>10</v>
      </c>
      <c r="W64" s="13"/>
      <c r="X64" s="15">
        <f t="shared" si="10"/>
        <v>0</v>
      </c>
      <c r="Y64" s="15">
        <f t="shared" si="17"/>
        <v>0</v>
      </c>
      <c r="Z64" s="15">
        <f t="shared" si="18"/>
        <v>0</v>
      </c>
      <c r="AA64" s="15">
        <f t="shared" si="19"/>
        <v>0</v>
      </c>
      <c r="AB64" s="15">
        <f t="shared" si="20"/>
        <v>0</v>
      </c>
      <c r="AC64" s="15">
        <f t="shared" si="21"/>
        <v>10</v>
      </c>
      <c r="AD64" s="15">
        <f t="shared" si="11"/>
        <v>10</v>
      </c>
      <c r="AE64" s="212"/>
    </row>
    <row r="65" spans="1:31" ht="64.5" customHeight="1" x14ac:dyDescent="0.25">
      <c r="A65" s="222"/>
      <c r="B65" s="215"/>
      <c r="C65" s="207"/>
      <c r="D65" s="206"/>
      <c r="E65" s="207"/>
      <c r="F65" s="225"/>
      <c r="G65" s="40">
        <v>15</v>
      </c>
      <c r="H65" s="39" t="s">
        <v>179</v>
      </c>
      <c r="I65" s="206"/>
      <c r="J65" s="15"/>
      <c r="K65" s="15"/>
      <c r="L65" s="15"/>
      <c r="M65" s="15"/>
      <c r="N65" s="15"/>
      <c r="O65" s="15">
        <v>1</v>
      </c>
      <c r="P65" s="227"/>
      <c r="Q65" s="15">
        <v>0</v>
      </c>
      <c r="R65" s="15">
        <f t="shared" si="27"/>
        <v>1</v>
      </c>
      <c r="S65" s="15">
        <f t="shared" si="28"/>
        <v>2</v>
      </c>
      <c r="T65" s="15">
        <f t="shared" si="29"/>
        <v>3</v>
      </c>
      <c r="U65" s="15">
        <f t="shared" si="30"/>
        <v>6</v>
      </c>
      <c r="V65" s="15">
        <f t="shared" si="31"/>
        <v>10</v>
      </c>
      <c r="W65" s="13"/>
      <c r="X65" s="15">
        <f t="shared" si="10"/>
        <v>0</v>
      </c>
      <c r="Y65" s="15">
        <f t="shared" si="17"/>
        <v>0</v>
      </c>
      <c r="Z65" s="15">
        <f t="shared" si="18"/>
        <v>0</v>
      </c>
      <c r="AA65" s="15">
        <f t="shared" si="19"/>
        <v>0</v>
      </c>
      <c r="AB65" s="15">
        <f t="shared" si="20"/>
        <v>0</v>
      </c>
      <c r="AC65" s="15">
        <f t="shared" si="21"/>
        <v>10</v>
      </c>
      <c r="AD65" s="15">
        <f t="shared" si="11"/>
        <v>10</v>
      </c>
      <c r="AE65" s="212"/>
    </row>
    <row r="66" spans="1:31" ht="63.75" customHeight="1" x14ac:dyDescent="0.25">
      <c r="A66" s="222"/>
      <c r="B66" s="215"/>
      <c r="C66" s="207"/>
      <c r="D66" s="206"/>
      <c r="E66" s="207"/>
      <c r="F66" s="225"/>
      <c r="G66" s="40">
        <v>16</v>
      </c>
      <c r="H66" s="39" t="s">
        <v>180</v>
      </c>
      <c r="I66" s="206"/>
      <c r="J66" s="15"/>
      <c r="K66" s="15"/>
      <c r="L66" s="15"/>
      <c r="M66" s="15"/>
      <c r="N66" s="15"/>
      <c r="O66" s="15">
        <v>1</v>
      </c>
      <c r="P66" s="227"/>
      <c r="Q66" s="15">
        <v>0</v>
      </c>
      <c r="R66" s="15">
        <f t="shared" si="27"/>
        <v>1</v>
      </c>
      <c r="S66" s="15">
        <f t="shared" si="28"/>
        <v>2</v>
      </c>
      <c r="T66" s="15">
        <f t="shared" si="29"/>
        <v>3</v>
      </c>
      <c r="U66" s="15">
        <f t="shared" si="30"/>
        <v>6</v>
      </c>
      <c r="V66" s="15">
        <f t="shared" si="31"/>
        <v>10</v>
      </c>
      <c r="W66" s="13"/>
      <c r="X66" s="15">
        <f t="shared" si="10"/>
        <v>0</v>
      </c>
      <c r="Y66" s="15">
        <f t="shared" si="17"/>
        <v>0</v>
      </c>
      <c r="Z66" s="15">
        <f t="shared" si="18"/>
        <v>0</v>
      </c>
      <c r="AA66" s="15">
        <f t="shared" si="19"/>
        <v>0</v>
      </c>
      <c r="AB66" s="15">
        <f t="shared" si="20"/>
        <v>0</v>
      </c>
      <c r="AC66" s="15">
        <f t="shared" si="21"/>
        <v>10</v>
      </c>
      <c r="AD66" s="15">
        <f t="shared" si="11"/>
        <v>10</v>
      </c>
      <c r="AE66" s="212"/>
    </row>
    <row r="67" spans="1:31" ht="56.25" customHeight="1" x14ac:dyDescent="0.25">
      <c r="A67" s="221"/>
      <c r="B67" s="216"/>
      <c r="C67" s="205"/>
      <c r="D67" s="203"/>
      <c r="E67" s="205"/>
      <c r="F67" s="224"/>
      <c r="G67" s="40">
        <v>17</v>
      </c>
      <c r="H67" s="39" t="s">
        <v>181</v>
      </c>
      <c r="I67" s="203"/>
      <c r="J67" s="15"/>
      <c r="K67" s="15"/>
      <c r="L67" s="15"/>
      <c r="M67" s="15"/>
      <c r="N67" s="15"/>
      <c r="O67" s="15">
        <v>1</v>
      </c>
      <c r="P67" s="227"/>
      <c r="Q67" s="15">
        <v>0</v>
      </c>
      <c r="R67" s="15">
        <f t="shared" si="27"/>
        <v>1</v>
      </c>
      <c r="S67" s="15">
        <f t="shared" si="28"/>
        <v>2</v>
      </c>
      <c r="T67" s="15">
        <f t="shared" si="29"/>
        <v>3</v>
      </c>
      <c r="U67" s="15">
        <f t="shared" si="30"/>
        <v>6</v>
      </c>
      <c r="V67" s="15">
        <f t="shared" si="31"/>
        <v>10</v>
      </c>
      <c r="W67" s="13"/>
      <c r="X67" s="15">
        <f t="shared" si="10"/>
        <v>0</v>
      </c>
      <c r="Y67" s="15">
        <f t="shared" si="17"/>
        <v>0</v>
      </c>
      <c r="Z67" s="15">
        <f t="shared" si="18"/>
        <v>0</v>
      </c>
      <c r="AA67" s="15">
        <f t="shared" si="19"/>
        <v>0</v>
      </c>
      <c r="AB67" s="15">
        <f t="shared" si="20"/>
        <v>0</v>
      </c>
      <c r="AC67" s="15">
        <f t="shared" si="21"/>
        <v>10</v>
      </c>
      <c r="AD67" s="15">
        <f t="shared" si="11"/>
        <v>10</v>
      </c>
      <c r="AE67" s="213"/>
    </row>
    <row r="68" spans="1:31" ht="30" customHeight="1" x14ac:dyDescent="0.25">
      <c r="A68" s="220">
        <v>6</v>
      </c>
      <c r="B68" s="214" t="s">
        <v>183</v>
      </c>
      <c r="C68" s="204"/>
      <c r="D68" s="202" t="s">
        <v>184</v>
      </c>
      <c r="E68" s="204"/>
      <c r="F68" s="223" t="s">
        <v>185</v>
      </c>
      <c r="G68" s="40">
        <v>1</v>
      </c>
      <c r="H68" s="39" t="s">
        <v>186</v>
      </c>
      <c r="I68" s="202" t="s">
        <v>432</v>
      </c>
      <c r="J68" s="15"/>
      <c r="K68" s="15"/>
      <c r="L68" s="15"/>
      <c r="M68" s="15"/>
      <c r="N68" s="15"/>
      <c r="O68" s="15">
        <v>1</v>
      </c>
      <c r="P68" s="227"/>
      <c r="Q68" s="15">
        <v>0</v>
      </c>
      <c r="R68" s="15">
        <f t="shared" si="27"/>
        <v>1</v>
      </c>
      <c r="S68" s="15">
        <f t="shared" si="28"/>
        <v>2</v>
      </c>
      <c r="T68" s="15">
        <f t="shared" si="29"/>
        <v>3</v>
      </c>
      <c r="U68" s="15">
        <f t="shared" si="30"/>
        <v>6</v>
      </c>
      <c r="V68" s="15">
        <f t="shared" si="31"/>
        <v>10</v>
      </c>
      <c r="W68" s="13"/>
      <c r="X68" s="15">
        <f t="shared" si="10"/>
        <v>0</v>
      </c>
      <c r="Y68" s="15">
        <f t="shared" si="17"/>
        <v>0</v>
      </c>
      <c r="Z68" s="15">
        <f t="shared" si="18"/>
        <v>0</v>
      </c>
      <c r="AA68" s="15">
        <f t="shared" si="19"/>
        <v>0</v>
      </c>
      <c r="AB68" s="15">
        <f t="shared" si="20"/>
        <v>0</v>
      </c>
      <c r="AC68" s="15">
        <f t="shared" si="21"/>
        <v>10</v>
      </c>
      <c r="AD68" s="15">
        <f t="shared" si="11"/>
        <v>10</v>
      </c>
      <c r="AE68" s="211">
        <f>SUM(AD68:AD93)</f>
        <v>260</v>
      </c>
    </row>
    <row r="69" spans="1:31" ht="30" customHeight="1" x14ac:dyDescent="0.25">
      <c r="A69" s="222"/>
      <c r="B69" s="215"/>
      <c r="C69" s="205"/>
      <c r="D69" s="203"/>
      <c r="E69" s="205"/>
      <c r="F69" s="224"/>
      <c r="G69" s="40">
        <v>2</v>
      </c>
      <c r="H69" s="39" t="s">
        <v>187</v>
      </c>
      <c r="I69" s="206"/>
      <c r="J69" s="15"/>
      <c r="K69" s="15"/>
      <c r="L69" s="15"/>
      <c r="M69" s="15"/>
      <c r="N69" s="15"/>
      <c r="O69" s="15">
        <v>1</v>
      </c>
      <c r="P69" s="227"/>
      <c r="Q69" s="15">
        <v>0</v>
      </c>
      <c r="R69" s="15">
        <f t="shared" si="27"/>
        <v>1</v>
      </c>
      <c r="S69" s="15">
        <f t="shared" si="28"/>
        <v>2</v>
      </c>
      <c r="T69" s="15">
        <f t="shared" si="29"/>
        <v>3</v>
      </c>
      <c r="U69" s="15">
        <f t="shared" si="30"/>
        <v>6</v>
      </c>
      <c r="V69" s="15">
        <f t="shared" si="31"/>
        <v>10</v>
      </c>
      <c r="W69" s="13"/>
      <c r="X69" s="15">
        <f t="shared" si="10"/>
        <v>0</v>
      </c>
      <c r="Y69" s="15">
        <f t="shared" ref="Y69:Y100" si="32">K69*R69</f>
        <v>0</v>
      </c>
      <c r="Z69" s="15">
        <f t="shared" ref="Z69:Z100" si="33">L69*S69</f>
        <v>0</v>
      </c>
      <c r="AA69" s="15">
        <f t="shared" ref="AA69:AA100" si="34">M69*T69</f>
        <v>0</v>
      </c>
      <c r="AB69" s="15">
        <f t="shared" ref="AB69:AB100" si="35">N69*U69</f>
        <v>0</v>
      </c>
      <c r="AC69" s="15">
        <f t="shared" ref="AC69:AC100" si="36">O69*V69</f>
        <v>10</v>
      </c>
      <c r="AD69" s="15">
        <f t="shared" si="11"/>
        <v>10</v>
      </c>
      <c r="AE69" s="212"/>
    </row>
    <row r="70" spans="1:31" ht="30" customHeight="1" x14ac:dyDescent="0.25">
      <c r="A70" s="222"/>
      <c r="B70" s="215"/>
      <c r="C70" s="204"/>
      <c r="D70" s="202" t="s">
        <v>188</v>
      </c>
      <c r="E70" s="40"/>
      <c r="F70" s="29" t="s">
        <v>189</v>
      </c>
      <c r="G70" s="40">
        <v>3</v>
      </c>
      <c r="H70" s="39" t="s">
        <v>190</v>
      </c>
      <c r="I70" s="206"/>
      <c r="J70" s="15"/>
      <c r="K70" s="15"/>
      <c r="L70" s="15"/>
      <c r="M70" s="15"/>
      <c r="N70" s="15"/>
      <c r="O70" s="15">
        <v>1</v>
      </c>
      <c r="P70" s="227"/>
      <c r="Q70" s="15">
        <v>0</v>
      </c>
      <c r="R70" s="15">
        <f t="shared" si="27"/>
        <v>1</v>
      </c>
      <c r="S70" s="15">
        <f t="shared" si="28"/>
        <v>2</v>
      </c>
      <c r="T70" s="15">
        <f t="shared" si="29"/>
        <v>3</v>
      </c>
      <c r="U70" s="15">
        <f t="shared" si="30"/>
        <v>6</v>
      </c>
      <c r="V70" s="15">
        <f t="shared" si="31"/>
        <v>10</v>
      </c>
      <c r="W70" s="13"/>
      <c r="X70" s="15">
        <f t="shared" ref="X70:X133" si="37">J70*Q70</f>
        <v>0</v>
      </c>
      <c r="Y70" s="15">
        <f t="shared" si="32"/>
        <v>0</v>
      </c>
      <c r="Z70" s="15">
        <f t="shared" si="33"/>
        <v>0</v>
      </c>
      <c r="AA70" s="15">
        <f t="shared" si="34"/>
        <v>0</v>
      </c>
      <c r="AB70" s="15">
        <f t="shared" si="35"/>
        <v>0</v>
      </c>
      <c r="AC70" s="15">
        <f t="shared" si="36"/>
        <v>10</v>
      </c>
      <c r="AD70" s="15">
        <f t="shared" ref="AD70:AD137" si="38">X70+Y70+Z70+AA70+AB70+AC70</f>
        <v>10</v>
      </c>
      <c r="AE70" s="212"/>
    </row>
    <row r="71" spans="1:31" ht="30" customHeight="1" x14ac:dyDescent="0.25">
      <c r="A71" s="222"/>
      <c r="B71" s="215"/>
      <c r="C71" s="207"/>
      <c r="D71" s="206"/>
      <c r="E71" s="204"/>
      <c r="F71" s="223" t="s">
        <v>191</v>
      </c>
      <c r="G71" s="40">
        <v>4</v>
      </c>
      <c r="H71" s="39" t="s">
        <v>192</v>
      </c>
      <c r="I71" s="206"/>
      <c r="J71" s="15"/>
      <c r="K71" s="15"/>
      <c r="L71" s="15"/>
      <c r="M71" s="15"/>
      <c r="N71" s="15"/>
      <c r="O71" s="15">
        <v>1</v>
      </c>
      <c r="P71" s="227"/>
      <c r="Q71" s="15">
        <v>0</v>
      </c>
      <c r="R71" s="15">
        <f t="shared" si="27"/>
        <v>1</v>
      </c>
      <c r="S71" s="15">
        <f t="shared" si="28"/>
        <v>2</v>
      </c>
      <c r="T71" s="15">
        <f t="shared" si="29"/>
        <v>3</v>
      </c>
      <c r="U71" s="15">
        <f t="shared" si="30"/>
        <v>6</v>
      </c>
      <c r="V71" s="15">
        <f t="shared" si="31"/>
        <v>10</v>
      </c>
      <c r="W71" s="13"/>
      <c r="X71" s="15">
        <f t="shared" si="37"/>
        <v>0</v>
      </c>
      <c r="Y71" s="15">
        <f t="shared" si="32"/>
        <v>0</v>
      </c>
      <c r="Z71" s="15">
        <f t="shared" si="33"/>
        <v>0</v>
      </c>
      <c r="AA71" s="15">
        <f t="shared" si="34"/>
        <v>0</v>
      </c>
      <c r="AB71" s="15">
        <f t="shared" si="35"/>
        <v>0</v>
      </c>
      <c r="AC71" s="15">
        <f t="shared" si="36"/>
        <v>10</v>
      </c>
      <c r="AD71" s="15">
        <f t="shared" si="38"/>
        <v>10</v>
      </c>
      <c r="AE71" s="212"/>
    </row>
    <row r="72" spans="1:31" ht="43.5" customHeight="1" x14ac:dyDescent="0.25">
      <c r="A72" s="222"/>
      <c r="B72" s="215"/>
      <c r="C72" s="207"/>
      <c r="D72" s="206"/>
      <c r="E72" s="205"/>
      <c r="F72" s="224"/>
      <c r="G72" s="40">
        <v>5</v>
      </c>
      <c r="H72" s="39" t="s">
        <v>193</v>
      </c>
      <c r="I72" s="206"/>
      <c r="J72" s="15"/>
      <c r="K72" s="15"/>
      <c r="L72" s="15"/>
      <c r="M72" s="15"/>
      <c r="N72" s="15"/>
      <c r="O72" s="15">
        <v>1</v>
      </c>
      <c r="P72" s="227"/>
      <c r="Q72" s="15">
        <v>0</v>
      </c>
      <c r="R72" s="15">
        <f t="shared" si="27"/>
        <v>1</v>
      </c>
      <c r="S72" s="15">
        <f t="shared" si="28"/>
        <v>2</v>
      </c>
      <c r="T72" s="15">
        <f t="shared" si="29"/>
        <v>3</v>
      </c>
      <c r="U72" s="15">
        <f t="shared" si="30"/>
        <v>6</v>
      </c>
      <c r="V72" s="15">
        <f t="shared" si="31"/>
        <v>10</v>
      </c>
      <c r="W72" s="13"/>
      <c r="X72" s="15">
        <f t="shared" si="37"/>
        <v>0</v>
      </c>
      <c r="Y72" s="15">
        <f t="shared" si="32"/>
        <v>0</v>
      </c>
      <c r="Z72" s="15">
        <f t="shared" si="33"/>
        <v>0</v>
      </c>
      <c r="AA72" s="15">
        <f t="shared" si="34"/>
        <v>0</v>
      </c>
      <c r="AB72" s="15">
        <f t="shared" si="35"/>
        <v>0</v>
      </c>
      <c r="AC72" s="15">
        <f t="shared" si="36"/>
        <v>10</v>
      </c>
      <c r="AD72" s="15">
        <f t="shared" si="38"/>
        <v>10</v>
      </c>
      <c r="AE72" s="212"/>
    </row>
    <row r="73" spans="1:31" ht="51" customHeight="1" x14ac:dyDescent="0.25">
      <c r="A73" s="222"/>
      <c r="B73" s="215"/>
      <c r="C73" s="207"/>
      <c r="D73" s="206"/>
      <c r="E73" s="40"/>
      <c r="F73" s="29" t="s">
        <v>194</v>
      </c>
      <c r="G73" s="40">
        <v>6</v>
      </c>
      <c r="H73" s="39" t="s">
        <v>195</v>
      </c>
      <c r="I73" s="206"/>
      <c r="J73" s="15"/>
      <c r="K73" s="15"/>
      <c r="L73" s="15"/>
      <c r="M73" s="15"/>
      <c r="N73" s="15"/>
      <c r="O73" s="15">
        <v>1</v>
      </c>
      <c r="P73" s="227"/>
      <c r="Q73" s="15">
        <v>0</v>
      </c>
      <c r="R73" s="15">
        <f t="shared" si="27"/>
        <v>1</v>
      </c>
      <c r="S73" s="15">
        <f t="shared" si="28"/>
        <v>2</v>
      </c>
      <c r="T73" s="15">
        <f t="shared" si="29"/>
        <v>3</v>
      </c>
      <c r="U73" s="15">
        <f t="shared" si="30"/>
        <v>6</v>
      </c>
      <c r="V73" s="15">
        <f t="shared" si="31"/>
        <v>10</v>
      </c>
      <c r="W73" s="13"/>
      <c r="X73" s="15">
        <f t="shared" si="37"/>
        <v>0</v>
      </c>
      <c r="Y73" s="15">
        <f t="shared" si="32"/>
        <v>0</v>
      </c>
      <c r="Z73" s="15">
        <f t="shared" si="33"/>
        <v>0</v>
      </c>
      <c r="AA73" s="15">
        <f t="shared" si="34"/>
        <v>0</v>
      </c>
      <c r="AB73" s="15">
        <f t="shared" si="35"/>
        <v>0</v>
      </c>
      <c r="AC73" s="15">
        <f t="shared" si="36"/>
        <v>10</v>
      </c>
      <c r="AD73" s="15">
        <f t="shared" si="38"/>
        <v>10</v>
      </c>
      <c r="AE73" s="212"/>
    </row>
    <row r="74" spans="1:31" ht="42" customHeight="1" x14ac:dyDescent="0.25">
      <c r="A74" s="222"/>
      <c r="B74" s="215"/>
      <c r="C74" s="207"/>
      <c r="D74" s="206"/>
      <c r="E74" s="40"/>
      <c r="F74" s="29" t="s">
        <v>196</v>
      </c>
      <c r="G74" s="40">
        <v>7</v>
      </c>
      <c r="H74" s="39" t="s">
        <v>197</v>
      </c>
      <c r="I74" s="206"/>
      <c r="J74" s="15"/>
      <c r="K74" s="15"/>
      <c r="L74" s="15"/>
      <c r="M74" s="15"/>
      <c r="N74" s="15"/>
      <c r="O74" s="15">
        <v>1</v>
      </c>
      <c r="P74" s="227"/>
      <c r="Q74" s="15">
        <v>0</v>
      </c>
      <c r="R74" s="15">
        <f t="shared" si="27"/>
        <v>1</v>
      </c>
      <c r="S74" s="15">
        <f t="shared" si="28"/>
        <v>2</v>
      </c>
      <c r="T74" s="15">
        <f t="shared" si="29"/>
        <v>3</v>
      </c>
      <c r="U74" s="15">
        <f t="shared" si="30"/>
        <v>6</v>
      </c>
      <c r="V74" s="15">
        <f t="shared" si="31"/>
        <v>10</v>
      </c>
      <c r="W74" s="13"/>
      <c r="X74" s="15">
        <f t="shared" si="37"/>
        <v>0</v>
      </c>
      <c r="Y74" s="15">
        <f t="shared" si="32"/>
        <v>0</v>
      </c>
      <c r="Z74" s="15">
        <f t="shared" si="33"/>
        <v>0</v>
      </c>
      <c r="AA74" s="15">
        <f t="shared" si="34"/>
        <v>0</v>
      </c>
      <c r="AB74" s="15">
        <f t="shared" si="35"/>
        <v>0</v>
      </c>
      <c r="AC74" s="15">
        <f t="shared" si="36"/>
        <v>10</v>
      </c>
      <c r="AD74" s="15">
        <f t="shared" si="38"/>
        <v>10</v>
      </c>
      <c r="AE74" s="212"/>
    </row>
    <row r="75" spans="1:31" ht="45.75" customHeight="1" x14ac:dyDescent="0.25">
      <c r="A75" s="222"/>
      <c r="B75" s="215"/>
      <c r="C75" s="205"/>
      <c r="D75" s="203"/>
      <c r="E75" s="40"/>
      <c r="F75" s="39" t="s">
        <v>198</v>
      </c>
      <c r="G75" s="40">
        <v>8</v>
      </c>
      <c r="H75" s="39" t="s">
        <v>199</v>
      </c>
      <c r="I75" s="206"/>
      <c r="J75" s="15"/>
      <c r="K75" s="15"/>
      <c r="L75" s="15"/>
      <c r="M75" s="15"/>
      <c r="N75" s="15"/>
      <c r="O75" s="15">
        <v>1</v>
      </c>
      <c r="P75" s="227"/>
      <c r="Q75" s="15">
        <v>0</v>
      </c>
      <c r="R75" s="15">
        <f t="shared" si="27"/>
        <v>1</v>
      </c>
      <c r="S75" s="15">
        <f t="shared" si="28"/>
        <v>2</v>
      </c>
      <c r="T75" s="15">
        <f t="shared" si="29"/>
        <v>3</v>
      </c>
      <c r="U75" s="15">
        <f t="shared" si="30"/>
        <v>6</v>
      </c>
      <c r="V75" s="15">
        <f t="shared" si="31"/>
        <v>10</v>
      </c>
      <c r="W75" s="13"/>
      <c r="X75" s="15">
        <f t="shared" si="37"/>
        <v>0</v>
      </c>
      <c r="Y75" s="15">
        <f t="shared" si="32"/>
        <v>0</v>
      </c>
      <c r="Z75" s="15">
        <f t="shared" si="33"/>
        <v>0</v>
      </c>
      <c r="AA75" s="15">
        <f t="shared" si="34"/>
        <v>0</v>
      </c>
      <c r="AB75" s="15">
        <f t="shared" si="35"/>
        <v>0</v>
      </c>
      <c r="AC75" s="15">
        <f t="shared" si="36"/>
        <v>10</v>
      </c>
      <c r="AD75" s="15">
        <f t="shared" si="38"/>
        <v>10</v>
      </c>
      <c r="AE75" s="212"/>
    </row>
    <row r="76" spans="1:31" ht="49.5" customHeight="1" x14ac:dyDescent="0.25">
      <c r="A76" s="222"/>
      <c r="B76" s="215"/>
      <c r="C76" s="204"/>
      <c r="D76" s="202" t="s">
        <v>200</v>
      </c>
      <c r="E76" s="204"/>
      <c r="F76" s="202" t="s">
        <v>201</v>
      </c>
      <c r="G76" s="40">
        <v>9</v>
      </c>
      <c r="H76" s="39" t="s">
        <v>202</v>
      </c>
      <c r="I76" s="206"/>
      <c r="J76" s="15"/>
      <c r="K76" s="15"/>
      <c r="L76" s="15"/>
      <c r="M76" s="15"/>
      <c r="N76" s="15"/>
      <c r="O76" s="15">
        <v>1</v>
      </c>
      <c r="P76" s="227"/>
      <c r="Q76" s="15">
        <v>0</v>
      </c>
      <c r="R76" s="15">
        <f t="shared" si="27"/>
        <v>1</v>
      </c>
      <c r="S76" s="15">
        <f t="shared" si="28"/>
        <v>2</v>
      </c>
      <c r="T76" s="15">
        <f t="shared" si="29"/>
        <v>3</v>
      </c>
      <c r="U76" s="15">
        <f t="shared" si="30"/>
        <v>6</v>
      </c>
      <c r="V76" s="15">
        <f t="shared" si="31"/>
        <v>10</v>
      </c>
      <c r="W76" s="13"/>
      <c r="X76" s="15">
        <f t="shared" si="37"/>
        <v>0</v>
      </c>
      <c r="Y76" s="15">
        <f t="shared" si="32"/>
        <v>0</v>
      </c>
      <c r="Z76" s="15">
        <f t="shared" si="33"/>
        <v>0</v>
      </c>
      <c r="AA76" s="15">
        <f t="shared" si="34"/>
        <v>0</v>
      </c>
      <c r="AB76" s="15">
        <f t="shared" si="35"/>
        <v>0</v>
      </c>
      <c r="AC76" s="15">
        <f t="shared" si="36"/>
        <v>10</v>
      </c>
      <c r="AD76" s="15">
        <f t="shared" si="38"/>
        <v>10</v>
      </c>
      <c r="AE76" s="212"/>
    </row>
    <row r="77" spans="1:31" ht="48.75" customHeight="1" x14ac:dyDescent="0.25">
      <c r="A77" s="222"/>
      <c r="B77" s="215"/>
      <c r="C77" s="207"/>
      <c r="D77" s="206"/>
      <c r="E77" s="207"/>
      <c r="F77" s="206"/>
      <c r="G77" s="40">
        <v>10</v>
      </c>
      <c r="H77" s="39" t="s">
        <v>203</v>
      </c>
      <c r="I77" s="206"/>
      <c r="J77" s="15"/>
      <c r="K77" s="15"/>
      <c r="L77" s="15"/>
      <c r="M77" s="15"/>
      <c r="N77" s="15"/>
      <c r="O77" s="15">
        <v>1</v>
      </c>
      <c r="P77" s="227"/>
      <c r="Q77" s="15">
        <v>0</v>
      </c>
      <c r="R77" s="15">
        <f t="shared" si="27"/>
        <v>1</v>
      </c>
      <c r="S77" s="15">
        <f t="shared" si="28"/>
        <v>2</v>
      </c>
      <c r="T77" s="15">
        <f t="shared" si="29"/>
        <v>3</v>
      </c>
      <c r="U77" s="15">
        <f t="shared" si="30"/>
        <v>6</v>
      </c>
      <c r="V77" s="15">
        <f t="shared" si="31"/>
        <v>10</v>
      </c>
      <c r="W77" s="13"/>
      <c r="X77" s="15">
        <f t="shared" si="37"/>
        <v>0</v>
      </c>
      <c r="Y77" s="15">
        <f t="shared" si="32"/>
        <v>0</v>
      </c>
      <c r="Z77" s="15">
        <f t="shared" si="33"/>
        <v>0</v>
      </c>
      <c r="AA77" s="15">
        <f t="shared" si="34"/>
        <v>0</v>
      </c>
      <c r="AB77" s="15">
        <f t="shared" si="35"/>
        <v>0</v>
      </c>
      <c r="AC77" s="15">
        <f t="shared" si="36"/>
        <v>10</v>
      </c>
      <c r="AD77" s="15">
        <f t="shared" si="38"/>
        <v>10</v>
      </c>
      <c r="AE77" s="212"/>
    </row>
    <row r="78" spans="1:31" ht="45.75" customHeight="1" x14ac:dyDescent="0.25">
      <c r="A78" s="222"/>
      <c r="B78" s="215"/>
      <c r="C78" s="205"/>
      <c r="D78" s="203"/>
      <c r="E78" s="205"/>
      <c r="F78" s="203"/>
      <c r="G78" s="40">
        <v>11</v>
      </c>
      <c r="H78" s="39" t="s">
        <v>204</v>
      </c>
      <c r="I78" s="203"/>
      <c r="J78" s="15"/>
      <c r="K78" s="15"/>
      <c r="L78" s="15"/>
      <c r="M78" s="15"/>
      <c r="N78" s="15"/>
      <c r="O78" s="15">
        <v>1</v>
      </c>
      <c r="P78" s="227"/>
      <c r="Q78" s="15">
        <v>0</v>
      </c>
      <c r="R78" s="15">
        <f t="shared" si="27"/>
        <v>1</v>
      </c>
      <c r="S78" s="15">
        <f t="shared" si="28"/>
        <v>2</v>
      </c>
      <c r="T78" s="15">
        <f t="shared" si="29"/>
        <v>3</v>
      </c>
      <c r="U78" s="15">
        <f t="shared" si="30"/>
        <v>6</v>
      </c>
      <c r="V78" s="15">
        <f t="shared" si="31"/>
        <v>10</v>
      </c>
      <c r="W78" s="13"/>
      <c r="X78" s="15">
        <f t="shared" si="37"/>
        <v>0</v>
      </c>
      <c r="Y78" s="15">
        <f t="shared" si="32"/>
        <v>0</v>
      </c>
      <c r="Z78" s="15">
        <f t="shared" si="33"/>
        <v>0</v>
      </c>
      <c r="AA78" s="15">
        <f t="shared" si="34"/>
        <v>0</v>
      </c>
      <c r="AB78" s="15">
        <f t="shared" si="35"/>
        <v>0</v>
      </c>
      <c r="AC78" s="15">
        <f t="shared" si="36"/>
        <v>10</v>
      </c>
      <c r="AD78" s="15">
        <f t="shared" si="38"/>
        <v>10</v>
      </c>
      <c r="AE78" s="212"/>
    </row>
    <row r="79" spans="1:31" ht="84.75" customHeight="1" x14ac:dyDescent="0.25">
      <c r="A79" s="222"/>
      <c r="B79" s="215"/>
      <c r="C79" s="204"/>
      <c r="D79" s="202" t="s">
        <v>205</v>
      </c>
      <c r="E79" s="40"/>
      <c r="F79" s="39" t="s">
        <v>206</v>
      </c>
      <c r="G79" s="40">
        <v>12</v>
      </c>
      <c r="H79" s="39" t="s">
        <v>207</v>
      </c>
      <c r="I79" s="202" t="s">
        <v>433</v>
      </c>
      <c r="J79" s="15"/>
      <c r="K79" s="15"/>
      <c r="L79" s="15"/>
      <c r="M79" s="15"/>
      <c r="N79" s="15"/>
      <c r="O79" s="15">
        <v>1</v>
      </c>
      <c r="P79" s="227"/>
      <c r="Q79" s="15">
        <v>0</v>
      </c>
      <c r="R79" s="15">
        <f t="shared" si="27"/>
        <v>1</v>
      </c>
      <c r="S79" s="15">
        <f t="shared" si="28"/>
        <v>2</v>
      </c>
      <c r="T79" s="15">
        <f t="shared" si="29"/>
        <v>3</v>
      </c>
      <c r="U79" s="15">
        <f t="shared" si="30"/>
        <v>6</v>
      </c>
      <c r="V79" s="15">
        <f t="shared" si="31"/>
        <v>10</v>
      </c>
      <c r="W79" s="13"/>
      <c r="X79" s="15">
        <f t="shared" si="37"/>
        <v>0</v>
      </c>
      <c r="Y79" s="15">
        <f t="shared" si="32"/>
        <v>0</v>
      </c>
      <c r="Z79" s="15">
        <f t="shared" si="33"/>
        <v>0</v>
      </c>
      <c r="AA79" s="15">
        <f t="shared" si="34"/>
        <v>0</v>
      </c>
      <c r="AB79" s="15">
        <f t="shared" si="35"/>
        <v>0</v>
      </c>
      <c r="AC79" s="15">
        <f t="shared" si="36"/>
        <v>10</v>
      </c>
      <c r="AD79" s="15">
        <f t="shared" si="38"/>
        <v>10</v>
      </c>
      <c r="AE79" s="212"/>
    </row>
    <row r="80" spans="1:31" ht="30" customHeight="1" x14ac:dyDescent="0.25">
      <c r="A80" s="222"/>
      <c r="B80" s="215"/>
      <c r="C80" s="207"/>
      <c r="D80" s="206"/>
      <c r="E80" s="40"/>
      <c r="F80" s="39" t="s">
        <v>208</v>
      </c>
      <c r="G80" s="40">
        <v>13</v>
      </c>
      <c r="H80" s="39" t="s">
        <v>209</v>
      </c>
      <c r="I80" s="206"/>
      <c r="J80" s="15"/>
      <c r="K80" s="15"/>
      <c r="L80" s="15"/>
      <c r="M80" s="15"/>
      <c r="N80" s="15"/>
      <c r="O80" s="15">
        <v>1</v>
      </c>
      <c r="P80" s="227"/>
      <c r="Q80" s="15">
        <v>0</v>
      </c>
      <c r="R80" s="15">
        <f t="shared" si="27"/>
        <v>1</v>
      </c>
      <c r="S80" s="15">
        <f t="shared" si="28"/>
        <v>2</v>
      </c>
      <c r="T80" s="15">
        <f t="shared" si="29"/>
        <v>3</v>
      </c>
      <c r="U80" s="15">
        <f t="shared" si="30"/>
        <v>6</v>
      </c>
      <c r="V80" s="15">
        <f t="shared" si="31"/>
        <v>10</v>
      </c>
      <c r="W80" s="13"/>
      <c r="X80" s="15">
        <f t="shared" si="37"/>
        <v>0</v>
      </c>
      <c r="Y80" s="15">
        <f t="shared" si="32"/>
        <v>0</v>
      </c>
      <c r="Z80" s="15">
        <f t="shared" si="33"/>
        <v>0</v>
      </c>
      <c r="AA80" s="15">
        <f t="shared" si="34"/>
        <v>0</v>
      </c>
      <c r="AB80" s="15">
        <f t="shared" si="35"/>
        <v>0</v>
      </c>
      <c r="AC80" s="15">
        <f t="shared" si="36"/>
        <v>10</v>
      </c>
      <c r="AD80" s="15">
        <f t="shared" si="38"/>
        <v>10</v>
      </c>
      <c r="AE80" s="212"/>
    </row>
    <row r="81" spans="1:31" ht="60" customHeight="1" x14ac:dyDescent="0.25">
      <c r="A81" s="222"/>
      <c r="B81" s="215"/>
      <c r="C81" s="207"/>
      <c r="D81" s="206"/>
      <c r="E81" s="40"/>
      <c r="F81" s="29" t="s">
        <v>210</v>
      </c>
      <c r="G81" s="40">
        <v>14</v>
      </c>
      <c r="H81" s="39" t="s">
        <v>211</v>
      </c>
      <c r="I81" s="206"/>
      <c r="J81" s="15"/>
      <c r="K81" s="15"/>
      <c r="L81" s="15"/>
      <c r="M81" s="15"/>
      <c r="N81" s="15"/>
      <c r="O81" s="15">
        <v>1</v>
      </c>
      <c r="P81" s="227"/>
      <c r="Q81" s="15">
        <v>0</v>
      </c>
      <c r="R81" s="15">
        <f t="shared" si="27"/>
        <v>1</v>
      </c>
      <c r="S81" s="15">
        <f t="shared" si="28"/>
        <v>2</v>
      </c>
      <c r="T81" s="15">
        <f t="shared" si="29"/>
        <v>3</v>
      </c>
      <c r="U81" s="15">
        <f t="shared" si="30"/>
        <v>6</v>
      </c>
      <c r="V81" s="15">
        <f t="shared" si="31"/>
        <v>10</v>
      </c>
      <c r="W81" s="13"/>
      <c r="X81" s="15">
        <f t="shared" si="37"/>
        <v>0</v>
      </c>
      <c r="Y81" s="15">
        <f t="shared" si="32"/>
        <v>0</v>
      </c>
      <c r="Z81" s="15">
        <f t="shared" si="33"/>
        <v>0</v>
      </c>
      <c r="AA81" s="15">
        <f t="shared" si="34"/>
        <v>0</v>
      </c>
      <c r="AB81" s="15">
        <f t="shared" si="35"/>
        <v>0</v>
      </c>
      <c r="AC81" s="15">
        <f t="shared" si="36"/>
        <v>10</v>
      </c>
      <c r="AD81" s="15">
        <f t="shared" si="38"/>
        <v>10</v>
      </c>
      <c r="AE81" s="212"/>
    </row>
    <row r="82" spans="1:31" ht="39.75" customHeight="1" x14ac:dyDescent="0.25">
      <c r="A82" s="222"/>
      <c r="B82" s="215"/>
      <c r="C82" s="207"/>
      <c r="D82" s="206"/>
      <c r="E82" s="40"/>
      <c r="F82" s="29" t="s">
        <v>212</v>
      </c>
      <c r="G82" s="40">
        <v>15</v>
      </c>
      <c r="H82" s="39" t="s">
        <v>213</v>
      </c>
      <c r="I82" s="206"/>
      <c r="J82" s="15"/>
      <c r="K82" s="15"/>
      <c r="L82" s="15"/>
      <c r="M82" s="15"/>
      <c r="N82" s="15"/>
      <c r="O82" s="15">
        <v>1</v>
      </c>
      <c r="P82" s="227"/>
      <c r="Q82" s="15">
        <v>0</v>
      </c>
      <c r="R82" s="15">
        <f t="shared" si="27"/>
        <v>1</v>
      </c>
      <c r="S82" s="15">
        <f t="shared" si="28"/>
        <v>2</v>
      </c>
      <c r="T82" s="15">
        <f t="shared" si="29"/>
        <v>3</v>
      </c>
      <c r="U82" s="15">
        <f t="shared" si="30"/>
        <v>6</v>
      </c>
      <c r="V82" s="15">
        <f t="shared" si="31"/>
        <v>10</v>
      </c>
      <c r="W82" s="13"/>
      <c r="X82" s="15">
        <f t="shared" si="37"/>
        <v>0</v>
      </c>
      <c r="Y82" s="15">
        <f t="shared" si="32"/>
        <v>0</v>
      </c>
      <c r="Z82" s="15">
        <f t="shared" si="33"/>
        <v>0</v>
      </c>
      <c r="AA82" s="15">
        <f t="shared" si="34"/>
        <v>0</v>
      </c>
      <c r="AB82" s="15">
        <f t="shared" si="35"/>
        <v>0</v>
      </c>
      <c r="AC82" s="15">
        <f t="shared" si="36"/>
        <v>10</v>
      </c>
      <c r="AD82" s="15">
        <f t="shared" si="38"/>
        <v>10</v>
      </c>
      <c r="AE82" s="212"/>
    </row>
    <row r="83" spans="1:31" ht="30" customHeight="1" x14ac:dyDescent="0.25">
      <c r="A83" s="222"/>
      <c r="B83" s="215"/>
      <c r="C83" s="207"/>
      <c r="D83" s="206"/>
      <c r="E83" s="40"/>
      <c r="F83" s="29" t="s">
        <v>214</v>
      </c>
      <c r="G83" s="40">
        <v>16</v>
      </c>
      <c r="H83" s="39" t="s">
        <v>215</v>
      </c>
      <c r="I83" s="206"/>
      <c r="J83" s="15"/>
      <c r="K83" s="15"/>
      <c r="L83" s="15"/>
      <c r="M83" s="15"/>
      <c r="N83" s="15"/>
      <c r="O83" s="15">
        <v>1</v>
      </c>
      <c r="P83" s="227"/>
      <c r="Q83" s="15">
        <v>0</v>
      </c>
      <c r="R83" s="15">
        <f t="shared" si="27"/>
        <v>1</v>
      </c>
      <c r="S83" s="15">
        <f t="shared" si="28"/>
        <v>2</v>
      </c>
      <c r="T83" s="15">
        <f t="shared" si="29"/>
        <v>3</v>
      </c>
      <c r="U83" s="15">
        <f t="shared" si="30"/>
        <v>6</v>
      </c>
      <c r="V83" s="15">
        <f t="shared" si="31"/>
        <v>10</v>
      </c>
      <c r="W83" s="13"/>
      <c r="X83" s="15">
        <f t="shared" si="37"/>
        <v>0</v>
      </c>
      <c r="Y83" s="15">
        <f t="shared" si="32"/>
        <v>0</v>
      </c>
      <c r="Z83" s="15">
        <f t="shared" si="33"/>
        <v>0</v>
      </c>
      <c r="AA83" s="15">
        <f t="shared" si="34"/>
        <v>0</v>
      </c>
      <c r="AB83" s="15">
        <f t="shared" si="35"/>
        <v>0</v>
      </c>
      <c r="AC83" s="15">
        <f t="shared" si="36"/>
        <v>10</v>
      </c>
      <c r="AD83" s="15">
        <f t="shared" si="38"/>
        <v>10</v>
      </c>
      <c r="AE83" s="212"/>
    </row>
    <row r="84" spans="1:31" ht="43.5" customHeight="1" x14ac:dyDescent="0.25">
      <c r="A84" s="222"/>
      <c r="B84" s="215"/>
      <c r="C84" s="205"/>
      <c r="D84" s="203"/>
      <c r="E84" s="40"/>
      <c r="F84" s="29" t="s">
        <v>216</v>
      </c>
      <c r="G84" s="40">
        <v>17</v>
      </c>
      <c r="H84" s="39" t="s">
        <v>217</v>
      </c>
      <c r="I84" s="203"/>
      <c r="J84" s="15"/>
      <c r="K84" s="15"/>
      <c r="L84" s="15"/>
      <c r="M84" s="15"/>
      <c r="N84" s="15"/>
      <c r="O84" s="15">
        <v>1</v>
      </c>
      <c r="P84" s="227"/>
      <c r="Q84" s="15">
        <v>0</v>
      </c>
      <c r="R84" s="15">
        <f t="shared" si="27"/>
        <v>1</v>
      </c>
      <c r="S84" s="15">
        <f t="shared" si="28"/>
        <v>2</v>
      </c>
      <c r="T84" s="15">
        <f t="shared" si="29"/>
        <v>3</v>
      </c>
      <c r="U84" s="15">
        <f t="shared" si="30"/>
        <v>6</v>
      </c>
      <c r="V84" s="15">
        <f t="shared" si="31"/>
        <v>10</v>
      </c>
      <c r="W84" s="13"/>
      <c r="X84" s="15">
        <f t="shared" si="37"/>
        <v>0</v>
      </c>
      <c r="Y84" s="15">
        <f t="shared" si="32"/>
        <v>0</v>
      </c>
      <c r="Z84" s="15">
        <f t="shared" si="33"/>
        <v>0</v>
      </c>
      <c r="AA84" s="15">
        <f t="shared" si="34"/>
        <v>0</v>
      </c>
      <c r="AB84" s="15">
        <f t="shared" si="35"/>
        <v>0</v>
      </c>
      <c r="AC84" s="15">
        <f t="shared" si="36"/>
        <v>10</v>
      </c>
      <c r="AD84" s="15">
        <f t="shared" si="38"/>
        <v>10</v>
      </c>
      <c r="AE84" s="212"/>
    </row>
    <row r="85" spans="1:31" ht="62.25" customHeight="1" x14ac:dyDescent="0.25">
      <c r="A85" s="222"/>
      <c r="B85" s="215"/>
      <c r="C85" s="40"/>
      <c r="D85" s="29" t="s">
        <v>218</v>
      </c>
      <c r="E85" s="40"/>
      <c r="F85" s="29" t="s">
        <v>219</v>
      </c>
      <c r="G85" s="40">
        <v>18</v>
      </c>
      <c r="H85" s="39" t="s">
        <v>220</v>
      </c>
      <c r="I85" s="202" t="s">
        <v>434</v>
      </c>
      <c r="J85" s="15"/>
      <c r="K85" s="15"/>
      <c r="L85" s="15"/>
      <c r="M85" s="15"/>
      <c r="N85" s="15"/>
      <c r="O85" s="15">
        <v>1</v>
      </c>
      <c r="P85" s="227"/>
      <c r="Q85" s="15">
        <v>0</v>
      </c>
      <c r="R85" s="15">
        <f t="shared" si="27"/>
        <v>1</v>
      </c>
      <c r="S85" s="15">
        <f t="shared" si="28"/>
        <v>2</v>
      </c>
      <c r="T85" s="15">
        <f t="shared" si="29"/>
        <v>3</v>
      </c>
      <c r="U85" s="15">
        <f t="shared" si="30"/>
        <v>6</v>
      </c>
      <c r="V85" s="15">
        <f t="shared" si="31"/>
        <v>10</v>
      </c>
      <c r="W85" s="13"/>
      <c r="X85" s="15">
        <f t="shared" si="37"/>
        <v>0</v>
      </c>
      <c r="Y85" s="15">
        <f t="shared" si="32"/>
        <v>0</v>
      </c>
      <c r="Z85" s="15">
        <f t="shared" si="33"/>
        <v>0</v>
      </c>
      <c r="AA85" s="15">
        <f t="shared" si="34"/>
        <v>0</v>
      </c>
      <c r="AB85" s="15">
        <f t="shared" si="35"/>
        <v>0</v>
      </c>
      <c r="AC85" s="15">
        <f t="shared" si="36"/>
        <v>10</v>
      </c>
      <c r="AD85" s="15">
        <f t="shared" si="38"/>
        <v>10</v>
      </c>
      <c r="AE85" s="212"/>
    </row>
    <row r="86" spans="1:31" ht="30" customHeight="1" x14ac:dyDescent="0.25">
      <c r="A86" s="222"/>
      <c r="B86" s="215"/>
      <c r="C86" s="204"/>
      <c r="D86" s="202" t="s">
        <v>221</v>
      </c>
      <c r="E86" s="204"/>
      <c r="F86" s="202" t="s">
        <v>222</v>
      </c>
      <c r="G86" s="40">
        <v>19</v>
      </c>
      <c r="H86" s="39" t="s">
        <v>223</v>
      </c>
      <c r="I86" s="206"/>
      <c r="J86" s="15"/>
      <c r="K86" s="15"/>
      <c r="L86" s="15"/>
      <c r="M86" s="15"/>
      <c r="N86" s="15"/>
      <c r="O86" s="15">
        <v>1</v>
      </c>
      <c r="P86" s="227"/>
      <c r="Q86" s="15">
        <v>0</v>
      </c>
      <c r="R86" s="15">
        <f t="shared" si="27"/>
        <v>1</v>
      </c>
      <c r="S86" s="15">
        <f t="shared" si="28"/>
        <v>2</v>
      </c>
      <c r="T86" s="15">
        <f t="shared" si="29"/>
        <v>3</v>
      </c>
      <c r="U86" s="15">
        <f t="shared" si="30"/>
        <v>6</v>
      </c>
      <c r="V86" s="15">
        <f t="shared" si="31"/>
        <v>10</v>
      </c>
      <c r="W86" s="13"/>
      <c r="X86" s="15">
        <f t="shared" si="37"/>
        <v>0</v>
      </c>
      <c r="Y86" s="15">
        <f t="shared" si="32"/>
        <v>0</v>
      </c>
      <c r="Z86" s="15">
        <f t="shared" si="33"/>
        <v>0</v>
      </c>
      <c r="AA86" s="15">
        <f t="shared" si="34"/>
        <v>0</v>
      </c>
      <c r="AB86" s="15">
        <f t="shared" si="35"/>
        <v>0</v>
      </c>
      <c r="AC86" s="15">
        <f t="shared" si="36"/>
        <v>10</v>
      </c>
      <c r="AD86" s="15">
        <f t="shared" si="38"/>
        <v>10</v>
      </c>
      <c r="AE86" s="212"/>
    </row>
    <row r="87" spans="1:31" ht="45.75" customHeight="1" x14ac:dyDescent="0.25">
      <c r="A87" s="222"/>
      <c r="B87" s="215"/>
      <c r="C87" s="207"/>
      <c r="D87" s="206"/>
      <c r="E87" s="207"/>
      <c r="F87" s="206"/>
      <c r="G87" s="40">
        <v>20</v>
      </c>
      <c r="H87" s="39" t="s">
        <v>224</v>
      </c>
      <c r="I87" s="206"/>
      <c r="J87" s="15"/>
      <c r="K87" s="15"/>
      <c r="L87" s="15"/>
      <c r="M87" s="15"/>
      <c r="N87" s="15"/>
      <c r="O87" s="15">
        <v>1</v>
      </c>
      <c r="P87" s="227"/>
      <c r="Q87" s="15">
        <v>0</v>
      </c>
      <c r="R87" s="15">
        <f t="shared" si="27"/>
        <v>1</v>
      </c>
      <c r="S87" s="15">
        <f t="shared" si="28"/>
        <v>2</v>
      </c>
      <c r="T87" s="15">
        <f t="shared" si="29"/>
        <v>3</v>
      </c>
      <c r="U87" s="15">
        <f t="shared" si="30"/>
        <v>6</v>
      </c>
      <c r="V87" s="15">
        <f t="shared" si="31"/>
        <v>10</v>
      </c>
      <c r="W87" s="13"/>
      <c r="X87" s="15">
        <f t="shared" si="37"/>
        <v>0</v>
      </c>
      <c r="Y87" s="15">
        <f t="shared" si="32"/>
        <v>0</v>
      </c>
      <c r="Z87" s="15">
        <f t="shared" si="33"/>
        <v>0</v>
      </c>
      <c r="AA87" s="15">
        <f t="shared" si="34"/>
        <v>0</v>
      </c>
      <c r="AB87" s="15">
        <f t="shared" si="35"/>
        <v>0</v>
      </c>
      <c r="AC87" s="15">
        <f t="shared" si="36"/>
        <v>10</v>
      </c>
      <c r="AD87" s="15">
        <f t="shared" si="38"/>
        <v>10</v>
      </c>
      <c r="AE87" s="212"/>
    </row>
    <row r="88" spans="1:31" ht="49.5" customHeight="1" x14ac:dyDescent="0.25">
      <c r="A88" s="222"/>
      <c r="B88" s="215"/>
      <c r="C88" s="207"/>
      <c r="D88" s="206"/>
      <c r="E88" s="207"/>
      <c r="F88" s="206"/>
      <c r="G88" s="40">
        <v>21</v>
      </c>
      <c r="H88" s="39" t="s">
        <v>225</v>
      </c>
      <c r="I88" s="206"/>
      <c r="J88" s="15"/>
      <c r="K88" s="15"/>
      <c r="L88" s="15"/>
      <c r="M88" s="15"/>
      <c r="N88" s="15"/>
      <c r="O88" s="15">
        <v>1</v>
      </c>
      <c r="P88" s="227"/>
      <c r="Q88" s="15">
        <v>0</v>
      </c>
      <c r="R88" s="15">
        <f t="shared" si="27"/>
        <v>1</v>
      </c>
      <c r="S88" s="15">
        <f t="shared" si="28"/>
        <v>2</v>
      </c>
      <c r="T88" s="15">
        <f t="shared" si="29"/>
        <v>3</v>
      </c>
      <c r="U88" s="15">
        <f t="shared" si="30"/>
        <v>6</v>
      </c>
      <c r="V88" s="15">
        <f t="shared" si="31"/>
        <v>10</v>
      </c>
      <c r="W88" s="13"/>
      <c r="X88" s="15">
        <f t="shared" si="37"/>
        <v>0</v>
      </c>
      <c r="Y88" s="15">
        <f t="shared" si="32"/>
        <v>0</v>
      </c>
      <c r="Z88" s="15">
        <f t="shared" si="33"/>
        <v>0</v>
      </c>
      <c r="AA88" s="15">
        <f t="shared" si="34"/>
        <v>0</v>
      </c>
      <c r="AB88" s="15">
        <f t="shared" si="35"/>
        <v>0</v>
      </c>
      <c r="AC88" s="15">
        <f t="shared" si="36"/>
        <v>10</v>
      </c>
      <c r="AD88" s="15">
        <f t="shared" si="38"/>
        <v>10</v>
      </c>
      <c r="AE88" s="212"/>
    </row>
    <row r="89" spans="1:31" ht="52.5" customHeight="1" x14ac:dyDescent="0.25">
      <c r="A89" s="222"/>
      <c r="B89" s="215"/>
      <c r="C89" s="207"/>
      <c r="D89" s="206"/>
      <c r="E89" s="207"/>
      <c r="F89" s="206"/>
      <c r="G89" s="40">
        <v>22</v>
      </c>
      <c r="H89" s="39" t="s">
        <v>226</v>
      </c>
      <c r="I89" s="206"/>
      <c r="J89" s="15"/>
      <c r="K89" s="15"/>
      <c r="L89" s="15"/>
      <c r="M89" s="15"/>
      <c r="N89" s="15"/>
      <c r="O89" s="15">
        <v>1</v>
      </c>
      <c r="P89" s="227"/>
      <c r="Q89" s="15">
        <v>0</v>
      </c>
      <c r="R89" s="15">
        <f t="shared" si="27"/>
        <v>1</v>
      </c>
      <c r="S89" s="15">
        <f t="shared" si="28"/>
        <v>2</v>
      </c>
      <c r="T89" s="15">
        <f t="shared" si="29"/>
        <v>3</v>
      </c>
      <c r="U89" s="15">
        <f t="shared" si="30"/>
        <v>6</v>
      </c>
      <c r="V89" s="15">
        <f t="shared" si="31"/>
        <v>10</v>
      </c>
      <c r="W89" s="13"/>
      <c r="X89" s="15">
        <f t="shared" si="37"/>
        <v>0</v>
      </c>
      <c r="Y89" s="15">
        <f t="shared" si="32"/>
        <v>0</v>
      </c>
      <c r="Z89" s="15">
        <f t="shared" si="33"/>
        <v>0</v>
      </c>
      <c r="AA89" s="15">
        <f t="shared" si="34"/>
        <v>0</v>
      </c>
      <c r="AB89" s="15">
        <f t="shared" si="35"/>
        <v>0</v>
      </c>
      <c r="AC89" s="15">
        <f t="shared" si="36"/>
        <v>10</v>
      </c>
      <c r="AD89" s="15">
        <f t="shared" si="38"/>
        <v>10</v>
      </c>
      <c r="AE89" s="212"/>
    </row>
    <row r="90" spans="1:31" ht="30" customHeight="1" x14ac:dyDescent="0.25">
      <c r="A90" s="222"/>
      <c r="B90" s="215"/>
      <c r="C90" s="205"/>
      <c r="D90" s="203"/>
      <c r="E90" s="205"/>
      <c r="F90" s="203"/>
      <c r="G90" s="40">
        <v>23</v>
      </c>
      <c r="H90" s="39" t="s">
        <v>227</v>
      </c>
      <c r="I90" s="203"/>
      <c r="J90" s="15"/>
      <c r="K90" s="15"/>
      <c r="L90" s="15"/>
      <c r="M90" s="15"/>
      <c r="N90" s="15"/>
      <c r="O90" s="15">
        <v>1</v>
      </c>
      <c r="P90" s="227"/>
      <c r="Q90" s="15">
        <v>0</v>
      </c>
      <c r="R90" s="15">
        <f t="shared" si="27"/>
        <v>1</v>
      </c>
      <c r="S90" s="15">
        <f t="shared" si="28"/>
        <v>2</v>
      </c>
      <c r="T90" s="15">
        <f t="shared" si="29"/>
        <v>3</v>
      </c>
      <c r="U90" s="15">
        <f t="shared" si="30"/>
        <v>6</v>
      </c>
      <c r="V90" s="15">
        <f t="shared" si="31"/>
        <v>10</v>
      </c>
      <c r="W90" s="13"/>
      <c r="X90" s="15">
        <f t="shared" si="37"/>
        <v>0</v>
      </c>
      <c r="Y90" s="15">
        <f t="shared" si="32"/>
        <v>0</v>
      </c>
      <c r="Z90" s="15">
        <f t="shared" si="33"/>
        <v>0</v>
      </c>
      <c r="AA90" s="15">
        <f t="shared" si="34"/>
        <v>0</v>
      </c>
      <c r="AB90" s="15">
        <f t="shared" si="35"/>
        <v>0</v>
      </c>
      <c r="AC90" s="15">
        <f t="shared" si="36"/>
        <v>10</v>
      </c>
      <c r="AD90" s="15">
        <f t="shared" si="38"/>
        <v>10</v>
      </c>
      <c r="AE90" s="212"/>
    </row>
    <row r="91" spans="1:31" ht="143.25" customHeight="1" x14ac:dyDescent="0.25">
      <c r="A91" s="222"/>
      <c r="B91" s="215"/>
      <c r="C91" s="204"/>
      <c r="D91" s="202" t="s">
        <v>228</v>
      </c>
      <c r="E91" s="40"/>
      <c r="F91" s="39" t="s">
        <v>229</v>
      </c>
      <c r="G91" s="40">
        <v>24</v>
      </c>
      <c r="H91" s="39" t="s">
        <v>230</v>
      </c>
      <c r="I91" s="39" t="s">
        <v>435</v>
      </c>
      <c r="J91" s="15"/>
      <c r="K91" s="15"/>
      <c r="L91" s="15"/>
      <c r="M91" s="15"/>
      <c r="N91" s="15"/>
      <c r="O91" s="15">
        <v>1</v>
      </c>
      <c r="P91" s="227"/>
      <c r="Q91" s="15">
        <v>0</v>
      </c>
      <c r="R91" s="15">
        <f t="shared" si="27"/>
        <v>1</v>
      </c>
      <c r="S91" s="15">
        <f t="shared" si="28"/>
        <v>2</v>
      </c>
      <c r="T91" s="15">
        <f t="shared" si="29"/>
        <v>3</v>
      </c>
      <c r="U91" s="15">
        <f t="shared" si="30"/>
        <v>6</v>
      </c>
      <c r="V91" s="15">
        <f t="shared" si="31"/>
        <v>10</v>
      </c>
      <c r="W91" s="13"/>
      <c r="X91" s="15">
        <f t="shared" si="37"/>
        <v>0</v>
      </c>
      <c r="Y91" s="15">
        <f t="shared" si="32"/>
        <v>0</v>
      </c>
      <c r="Z91" s="15">
        <f t="shared" si="33"/>
        <v>0</v>
      </c>
      <c r="AA91" s="15">
        <f t="shared" si="34"/>
        <v>0</v>
      </c>
      <c r="AB91" s="15">
        <f t="shared" si="35"/>
        <v>0</v>
      </c>
      <c r="AC91" s="15">
        <f t="shared" si="36"/>
        <v>10</v>
      </c>
      <c r="AD91" s="15">
        <f t="shared" si="38"/>
        <v>10</v>
      </c>
      <c r="AE91" s="212"/>
    </row>
    <row r="92" spans="1:31" ht="177" customHeight="1" x14ac:dyDescent="0.25">
      <c r="A92" s="222"/>
      <c r="B92" s="215"/>
      <c r="C92" s="207"/>
      <c r="D92" s="206"/>
      <c r="E92" s="204"/>
      <c r="F92" s="202" t="s">
        <v>228</v>
      </c>
      <c r="G92" s="40">
        <v>25</v>
      </c>
      <c r="H92" s="39" t="s">
        <v>231</v>
      </c>
      <c r="I92" s="202" t="s">
        <v>436</v>
      </c>
      <c r="J92" s="15"/>
      <c r="K92" s="15"/>
      <c r="L92" s="15"/>
      <c r="M92" s="15"/>
      <c r="N92" s="15"/>
      <c r="O92" s="15">
        <v>1</v>
      </c>
      <c r="P92" s="227"/>
      <c r="Q92" s="15">
        <v>0</v>
      </c>
      <c r="R92" s="15">
        <f t="shared" si="27"/>
        <v>1</v>
      </c>
      <c r="S92" s="15">
        <f t="shared" si="28"/>
        <v>2</v>
      </c>
      <c r="T92" s="15">
        <f t="shared" si="29"/>
        <v>3</v>
      </c>
      <c r="U92" s="15">
        <f t="shared" si="30"/>
        <v>6</v>
      </c>
      <c r="V92" s="15">
        <f t="shared" si="31"/>
        <v>10</v>
      </c>
      <c r="W92" s="13"/>
      <c r="X92" s="15">
        <f t="shared" si="37"/>
        <v>0</v>
      </c>
      <c r="Y92" s="15">
        <f t="shared" si="32"/>
        <v>0</v>
      </c>
      <c r="Z92" s="15">
        <f t="shared" si="33"/>
        <v>0</v>
      </c>
      <c r="AA92" s="15">
        <f t="shared" si="34"/>
        <v>0</v>
      </c>
      <c r="AB92" s="15">
        <f t="shared" si="35"/>
        <v>0</v>
      </c>
      <c r="AC92" s="15">
        <f t="shared" si="36"/>
        <v>10</v>
      </c>
      <c r="AD92" s="15">
        <f t="shared" si="38"/>
        <v>10</v>
      </c>
      <c r="AE92" s="212"/>
    </row>
    <row r="93" spans="1:31" ht="154.5" customHeight="1" x14ac:dyDescent="0.25">
      <c r="A93" s="221"/>
      <c r="B93" s="216"/>
      <c r="C93" s="205"/>
      <c r="D93" s="203"/>
      <c r="E93" s="205"/>
      <c r="F93" s="203"/>
      <c r="G93" s="40">
        <v>26</v>
      </c>
      <c r="H93" s="39" t="s">
        <v>232</v>
      </c>
      <c r="I93" s="203"/>
      <c r="J93" s="15"/>
      <c r="K93" s="15"/>
      <c r="L93" s="15"/>
      <c r="M93" s="15"/>
      <c r="N93" s="15"/>
      <c r="O93" s="15">
        <v>1</v>
      </c>
      <c r="P93" s="227"/>
      <c r="Q93" s="15">
        <v>0</v>
      </c>
      <c r="R93" s="15">
        <f t="shared" si="27"/>
        <v>1</v>
      </c>
      <c r="S93" s="15">
        <f t="shared" si="28"/>
        <v>2</v>
      </c>
      <c r="T93" s="15">
        <f t="shared" si="29"/>
        <v>3</v>
      </c>
      <c r="U93" s="15">
        <f t="shared" si="30"/>
        <v>6</v>
      </c>
      <c r="V93" s="15">
        <f t="shared" si="31"/>
        <v>10</v>
      </c>
      <c r="W93" s="13"/>
      <c r="X93" s="15">
        <f t="shared" si="37"/>
        <v>0</v>
      </c>
      <c r="Y93" s="15">
        <f t="shared" si="32"/>
        <v>0</v>
      </c>
      <c r="Z93" s="15">
        <f t="shared" si="33"/>
        <v>0</v>
      </c>
      <c r="AA93" s="15">
        <f t="shared" si="34"/>
        <v>0</v>
      </c>
      <c r="AB93" s="15">
        <f t="shared" si="35"/>
        <v>0</v>
      </c>
      <c r="AC93" s="15">
        <f t="shared" si="36"/>
        <v>10</v>
      </c>
      <c r="AD93" s="15">
        <f t="shared" si="38"/>
        <v>10</v>
      </c>
      <c r="AE93" s="213"/>
    </row>
    <row r="94" spans="1:31" ht="43.5" customHeight="1" x14ac:dyDescent="0.25">
      <c r="A94" s="220">
        <v>7</v>
      </c>
      <c r="B94" s="214" t="s">
        <v>233</v>
      </c>
      <c r="C94" s="204"/>
      <c r="D94" s="202" t="s">
        <v>234</v>
      </c>
      <c r="E94" s="204"/>
      <c r="F94" s="202" t="s">
        <v>235</v>
      </c>
      <c r="G94" s="40">
        <v>1</v>
      </c>
      <c r="H94" s="39" t="s">
        <v>236</v>
      </c>
      <c r="I94" s="202" t="s">
        <v>437</v>
      </c>
      <c r="J94" s="15"/>
      <c r="K94" s="15"/>
      <c r="L94" s="15"/>
      <c r="M94" s="15"/>
      <c r="N94" s="15"/>
      <c r="O94" s="15">
        <v>1</v>
      </c>
      <c r="P94" s="227"/>
      <c r="Q94" s="15">
        <v>0</v>
      </c>
      <c r="R94" s="15">
        <f t="shared" si="27"/>
        <v>1</v>
      </c>
      <c r="S94" s="15">
        <f t="shared" si="28"/>
        <v>2</v>
      </c>
      <c r="T94" s="15">
        <f t="shared" si="29"/>
        <v>3</v>
      </c>
      <c r="U94" s="15">
        <f t="shared" si="30"/>
        <v>6</v>
      </c>
      <c r="V94" s="15">
        <f t="shared" si="31"/>
        <v>10</v>
      </c>
      <c r="W94" s="13"/>
      <c r="X94" s="15">
        <f t="shared" si="37"/>
        <v>0</v>
      </c>
      <c r="Y94" s="15">
        <f t="shared" si="32"/>
        <v>0</v>
      </c>
      <c r="Z94" s="15">
        <f t="shared" si="33"/>
        <v>0</v>
      </c>
      <c r="AA94" s="15">
        <f t="shared" si="34"/>
        <v>0</v>
      </c>
      <c r="AB94" s="15">
        <f t="shared" si="35"/>
        <v>0</v>
      </c>
      <c r="AC94" s="15">
        <f t="shared" si="36"/>
        <v>10</v>
      </c>
      <c r="AD94" s="15">
        <f t="shared" si="38"/>
        <v>10</v>
      </c>
      <c r="AE94" s="211">
        <f>SUM(AD94:AD101)</f>
        <v>80</v>
      </c>
    </row>
    <row r="95" spans="1:31" ht="72.75" customHeight="1" x14ac:dyDescent="0.25">
      <c r="A95" s="222"/>
      <c r="B95" s="215"/>
      <c r="C95" s="205"/>
      <c r="D95" s="203"/>
      <c r="E95" s="205"/>
      <c r="F95" s="203"/>
      <c r="G95" s="40">
        <v>2</v>
      </c>
      <c r="H95" s="39" t="s">
        <v>237</v>
      </c>
      <c r="I95" s="203"/>
      <c r="J95" s="15"/>
      <c r="K95" s="15"/>
      <c r="L95" s="15"/>
      <c r="M95" s="15"/>
      <c r="N95" s="15"/>
      <c r="O95" s="15">
        <v>1</v>
      </c>
      <c r="P95" s="227"/>
      <c r="Q95" s="15">
        <v>0</v>
      </c>
      <c r="R95" s="15">
        <f t="shared" si="27"/>
        <v>1</v>
      </c>
      <c r="S95" s="15">
        <f t="shared" si="28"/>
        <v>2</v>
      </c>
      <c r="T95" s="15">
        <f t="shared" si="29"/>
        <v>3</v>
      </c>
      <c r="U95" s="15">
        <f t="shared" si="30"/>
        <v>6</v>
      </c>
      <c r="V95" s="15">
        <f t="shared" si="31"/>
        <v>10</v>
      </c>
      <c r="W95" s="13"/>
      <c r="X95" s="15">
        <f t="shared" si="37"/>
        <v>0</v>
      </c>
      <c r="Y95" s="15">
        <f t="shared" si="32"/>
        <v>0</v>
      </c>
      <c r="Z95" s="15">
        <f t="shared" si="33"/>
        <v>0</v>
      </c>
      <c r="AA95" s="15">
        <f t="shared" si="34"/>
        <v>0</v>
      </c>
      <c r="AB95" s="15">
        <f t="shared" si="35"/>
        <v>0</v>
      </c>
      <c r="AC95" s="15">
        <f t="shared" si="36"/>
        <v>10</v>
      </c>
      <c r="AD95" s="15">
        <f t="shared" si="38"/>
        <v>10</v>
      </c>
      <c r="AE95" s="212"/>
    </row>
    <row r="96" spans="1:31" ht="57.75" customHeight="1" x14ac:dyDescent="0.25">
      <c r="A96" s="222"/>
      <c r="B96" s="215"/>
      <c r="C96" s="204"/>
      <c r="D96" s="202" t="s">
        <v>238</v>
      </c>
      <c r="E96" s="204"/>
      <c r="F96" s="202" t="s">
        <v>239</v>
      </c>
      <c r="G96" s="40">
        <v>3</v>
      </c>
      <c r="H96" s="39" t="s">
        <v>240</v>
      </c>
      <c r="I96" s="202" t="s">
        <v>438</v>
      </c>
      <c r="J96" s="15"/>
      <c r="K96" s="15"/>
      <c r="L96" s="15"/>
      <c r="M96" s="15"/>
      <c r="N96" s="15"/>
      <c r="O96" s="15">
        <v>1</v>
      </c>
      <c r="P96" s="227"/>
      <c r="Q96" s="15">
        <v>0</v>
      </c>
      <c r="R96" s="15">
        <f t="shared" si="27"/>
        <v>1</v>
      </c>
      <c r="S96" s="15">
        <f t="shared" si="28"/>
        <v>2</v>
      </c>
      <c r="T96" s="15">
        <f t="shared" si="29"/>
        <v>3</v>
      </c>
      <c r="U96" s="15">
        <f t="shared" si="30"/>
        <v>6</v>
      </c>
      <c r="V96" s="15">
        <f t="shared" si="31"/>
        <v>10</v>
      </c>
      <c r="W96" s="13"/>
      <c r="X96" s="15">
        <f t="shared" si="37"/>
        <v>0</v>
      </c>
      <c r="Y96" s="15">
        <f t="shared" si="32"/>
        <v>0</v>
      </c>
      <c r="Z96" s="15">
        <f t="shared" si="33"/>
        <v>0</v>
      </c>
      <c r="AA96" s="15">
        <f t="shared" si="34"/>
        <v>0</v>
      </c>
      <c r="AB96" s="15">
        <f t="shared" si="35"/>
        <v>0</v>
      </c>
      <c r="AC96" s="15">
        <f t="shared" si="36"/>
        <v>10</v>
      </c>
      <c r="AD96" s="15">
        <f t="shared" si="38"/>
        <v>10</v>
      </c>
      <c r="AE96" s="212"/>
    </row>
    <row r="97" spans="1:31" ht="48" customHeight="1" x14ac:dyDescent="0.25">
      <c r="A97" s="222"/>
      <c r="B97" s="215"/>
      <c r="C97" s="205"/>
      <c r="D97" s="203"/>
      <c r="E97" s="205"/>
      <c r="F97" s="203"/>
      <c r="G97" s="40">
        <v>4</v>
      </c>
      <c r="H97" s="39" t="s">
        <v>241</v>
      </c>
      <c r="I97" s="203"/>
      <c r="J97" s="15"/>
      <c r="K97" s="15"/>
      <c r="L97" s="15"/>
      <c r="M97" s="15"/>
      <c r="N97" s="15"/>
      <c r="O97" s="15">
        <v>1</v>
      </c>
      <c r="P97" s="227"/>
      <c r="Q97" s="15">
        <v>0</v>
      </c>
      <c r="R97" s="15">
        <f t="shared" si="27"/>
        <v>1</v>
      </c>
      <c r="S97" s="15">
        <f t="shared" si="28"/>
        <v>2</v>
      </c>
      <c r="T97" s="15">
        <f t="shared" si="29"/>
        <v>3</v>
      </c>
      <c r="U97" s="15">
        <f t="shared" si="30"/>
        <v>6</v>
      </c>
      <c r="V97" s="15">
        <f t="shared" si="31"/>
        <v>10</v>
      </c>
      <c r="W97" s="13"/>
      <c r="X97" s="15">
        <f t="shared" si="37"/>
        <v>0</v>
      </c>
      <c r="Y97" s="15">
        <f t="shared" si="32"/>
        <v>0</v>
      </c>
      <c r="Z97" s="15">
        <f t="shared" si="33"/>
        <v>0</v>
      </c>
      <c r="AA97" s="15">
        <f t="shared" si="34"/>
        <v>0</v>
      </c>
      <c r="AB97" s="15">
        <f t="shared" si="35"/>
        <v>0</v>
      </c>
      <c r="AC97" s="15">
        <f t="shared" si="36"/>
        <v>10</v>
      </c>
      <c r="AD97" s="15">
        <f t="shared" si="38"/>
        <v>10</v>
      </c>
      <c r="AE97" s="212"/>
    </row>
    <row r="98" spans="1:31" ht="99" customHeight="1" x14ac:dyDescent="0.25">
      <c r="A98" s="222"/>
      <c r="B98" s="215"/>
      <c r="C98" s="204"/>
      <c r="D98" s="202" t="s">
        <v>242</v>
      </c>
      <c r="E98" s="204"/>
      <c r="F98" s="202" t="s">
        <v>243</v>
      </c>
      <c r="G98" s="40">
        <v>5</v>
      </c>
      <c r="H98" s="39" t="s">
        <v>244</v>
      </c>
      <c r="I98" s="202" t="s">
        <v>439</v>
      </c>
      <c r="J98" s="15"/>
      <c r="K98" s="15"/>
      <c r="L98" s="15"/>
      <c r="M98" s="15"/>
      <c r="N98" s="15"/>
      <c r="O98" s="15">
        <v>1</v>
      </c>
      <c r="P98" s="227"/>
      <c r="Q98" s="15">
        <v>0</v>
      </c>
      <c r="R98" s="15">
        <f t="shared" si="27"/>
        <v>1</v>
      </c>
      <c r="S98" s="15">
        <f t="shared" si="28"/>
        <v>2</v>
      </c>
      <c r="T98" s="15">
        <f t="shared" si="29"/>
        <v>3</v>
      </c>
      <c r="U98" s="15">
        <f t="shared" si="30"/>
        <v>6</v>
      </c>
      <c r="V98" s="15">
        <f t="shared" si="31"/>
        <v>10</v>
      </c>
      <c r="W98" s="13"/>
      <c r="X98" s="15">
        <f t="shared" si="37"/>
        <v>0</v>
      </c>
      <c r="Y98" s="15">
        <f t="shared" si="32"/>
        <v>0</v>
      </c>
      <c r="Z98" s="15">
        <f t="shared" si="33"/>
        <v>0</v>
      </c>
      <c r="AA98" s="15">
        <f t="shared" si="34"/>
        <v>0</v>
      </c>
      <c r="AB98" s="15">
        <f t="shared" si="35"/>
        <v>0</v>
      </c>
      <c r="AC98" s="15">
        <f t="shared" si="36"/>
        <v>10</v>
      </c>
      <c r="AD98" s="15">
        <f t="shared" si="38"/>
        <v>10</v>
      </c>
      <c r="AE98" s="212"/>
    </row>
    <row r="99" spans="1:31" ht="72" customHeight="1" x14ac:dyDescent="0.25">
      <c r="A99" s="222"/>
      <c r="B99" s="215"/>
      <c r="C99" s="205"/>
      <c r="D99" s="203"/>
      <c r="E99" s="205"/>
      <c r="F99" s="203"/>
      <c r="G99" s="40">
        <v>6</v>
      </c>
      <c r="H99" s="39" t="s">
        <v>245</v>
      </c>
      <c r="I99" s="203"/>
      <c r="J99" s="15"/>
      <c r="K99" s="15"/>
      <c r="L99" s="15"/>
      <c r="M99" s="15"/>
      <c r="N99" s="15"/>
      <c r="O99" s="15">
        <v>1</v>
      </c>
      <c r="P99" s="227"/>
      <c r="Q99" s="15">
        <v>0</v>
      </c>
      <c r="R99" s="15">
        <f t="shared" si="27"/>
        <v>1</v>
      </c>
      <c r="S99" s="15">
        <f t="shared" si="28"/>
        <v>2</v>
      </c>
      <c r="T99" s="15">
        <f t="shared" si="29"/>
        <v>3</v>
      </c>
      <c r="U99" s="15">
        <f t="shared" si="30"/>
        <v>6</v>
      </c>
      <c r="V99" s="15">
        <f t="shared" si="31"/>
        <v>10</v>
      </c>
      <c r="W99" s="13"/>
      <c r="X99" s="15">
        <f t="shared" si="37"/>
        <v>0</v>
      </c>
      <c r="Y99" s="15">
        <f t="shared" si="32"/>
        <v>0</v>
      </c>
      <c r="Z99" s="15">
        <f t="shared" si="33"/>
        <v>0</v>
      </c>
      <c r="AA99" s="15">
        <f t="shared" si="34"/>
        <v>0</v>
      </c>
      <c r="AB99" s="15">
        <f t="shared" si="35"/>
        <v>0</v>
      </c>
      <c r="AC99" s="15">
        <f t="shared" si="36"/>
        <v>10</v>
      </c>
      <c r="AD99" s="15">
        <f t="shared" si="38"/>
        <v>10</v>
      </c>
      <c r="AE99" s="212"/>
    </row>
    <row r="100" spans="1:31" ht="280.5" customHeight="1" x14ac:dyDescent="0.25">
      <c r="A100" s="222"/>
      <c r="B100" s="215"/>
      <c r="C100" s="204"/>
      <c r="D100" s="202" t="s">
        <v>246</v>
      </c>
      <c r="E100" s="204"/>
      <c r="F100" s="202" t="s">
        <v>247</v>
      </c>
      <c r="G100" s="40">
        <v>7</v>
      </c>
      <c r="H100" s="39" t="s">
        <v>248</v>
      </c>
      <c r="I100" s="202" t="s">
        <v>440</v>
      </c>
      <c r="J100" s="15"/>
      <c r="K100" s="15"/>
      <c r="L100" s="15"/>
      <c r="M100" s="15"/>
      <c r="N100" s="15"/>
      <c r="O100" s="15">
        <v>1</v>
      </c>
      <c r="P100" s="227"/>
      <c r="Q100" s="15">
        <v>0</v>
      </c>
      <c r="R100" s="15">
        <f t="shared" si="27"/>
        <v>1</v>
      </c>
      <c r="S100" s="15">
        <f t="shared" si="28"/>
        <v>2</v>
      </c>
      <c r="T100" s="15">
        <f t="shared" si="29"/>
        <v>3</v>
      </c>
      <c r="U100" s="15">
        <f t="shared" si="30"/>
        <v>6</v>
      </c>
      <c r="V100" s="15">
        <f t="shared" si="31"/>
        <v>10</v>
      </c>
      <c r="W100" s="13"/>
      <c r="X100" s="15">
        <f t="shared" si="37"/>
        <v>0</v>
      </c>
      <c r="Y100" s="15">
        <f t="shared" si="32"/>
        <v>0</v>
      </c>
      <c r="Z100" s="15">
        <f t="shared" si="33"/>
        <v>0</v>
      </c>
      <c r="AA100" s="15">
        <f t="shared" si="34"/>
        <v>0</v>
      </c>
      <c r="AB100" s="15">
        <f t="shared" si="35"/>
        <v>0</v>
      </c>
      <c r="AC100" s="15">
        <f t="shared" si="36"/>
        <v>10</v>
      </c>
      <c r="AD100" s="15">
        <f t="shared" si="38"/>
        <v>10</v>
      </c>
      <c r="AE100" s="212"/>
    </row>
    <row r="101" spans="1:31" ht="154.5" customHeight="1" x14ac:dyDescent="0.25">
      <c r="A101" s="221"/>
      <c r="B101" s="216"/>
      <c r="C101" s="205"/>
      <c r="D101" s="203"/>
      <c r="E101" s="205"/>
      <c r="F101" s="203"/>
      <c r="G101" s="40">
        <v>8</v>
      </c>
      <c r="H101" s="39" t="s">
        <v>249</v>
      </c>
      <c r="I101" s="203"/>
      <c r="J101" s="15"/>
      <c r="K101" s="15"/>
      <c r="L101" s="15"/>
      <c r="M101" s="15"/>
      <c r="N101" s="15"/>
      <c r="O101" s="15">
        <v>1</v>
      </c>
      <c r="P101" s="227"/>
      <c r="Q101" s="15">
        <v>0</v>
      </c>
      <c r="R101" s="15">
        <f t="shared" si="27"/>
        <v>1</v>
      </c>
      <c r="S101" s="15">
        <f t="shared" si="28"/>
        <v>2</v>
      </c>
      <c r="T101" s="15">
        <f t="shared" si="29"/>
        <v>3</v>
      </c>
      <c r="U101" s="15">
        <f t="shared" si="30"/>
        <v>6</v>
      </c>
      <c r="V101" s="15">
        <f t="shared" si="31"/>
        <v>10</v>
      </c>
      <c r="W101" s="13"/>
      <c r="X101" s="15">
        <f t="shared" si="37"/>
        <v>0</v>
      </c>
      <c r="Y101" s="15">
        <f t="shared" ref="Y101:Y132" si="39">K101*R101</f>
        <v>0</v>
      </c>
      <c r="Z101" s="15">
        <f t="shared" ref="Z101:Z132" si="40">L101*S101</f>
        <v>0</v>
      </c>
      <c r="AA101" s="15">
        <f t="shared" ref="AA101:AA132" si="41">M101*T101</f>
        <v>0</v>
      </c>
      <c r="AB101" s="15">
        <f t="shared" ref="AB101:AB132" si="42">N101*U101</f>
        <v>0</v>
      </c>
      <c r="AC101" s="15">
        <f t="shared" ref="AC101:AC132" si="43">O101*V101</f>
        <v>10</v>
      </c>
      <c r="AD101" s="15">
        <f t="shared" si="38"/>
        <v>10</v>
      </c>
      <c r="AE101" s="213"/>
    </row>
    <row r="102" spans="1:31" ht="153.75" customHeight="1" x14ac:dyDescent="0.25">
      <c r="A102" s="220">
        <v>8</v>
      </c>
      <c r="B102" s="214" t="s">
        <v>250</v>
      </c>
      <c r="C102" s="204"/>
      <c r="D102" s="202" t="s">
        <v>251</v>
      </c>
      <c r="E102" s="40"/>
      <c r="F102" s="39" t="s">
        <v>252</v>
      </c>
      <c r="G102" s="40">
        <v>1</v>
      </c>
      <c r="H102" s="39" t="s">
        <v>253</v>
      </c>
      <c r="I102" s="202" t="s">
        <v>441</v>
      </c>
      <c r="J102" s="15"/>
      <c r="K102" s="15"/>
      <c r="L102" s="15"/>
      <c r="M102" s="15"/>
      <c r="N102" s="15"/>
      <c r="O102" s="15">
        <v>1</v>
      </c>
      <c r="P102" s="227"/>
      <c r="Q102" s="15">
        <v>0</v>
      </c>
      <c r="R102" s="15">
        <f t="shared" si="27"/>
        <v>1</v>
      </c>
      <c r="S102" s="15">
        <f t="shared" si="28"/>
        <v>2</v>
      </c>
      <c r="T102" s="15">
        <f t="shared" si="29"/>
        <v>3</v>
      </c>
      <c r="U102" s="15">
        <f t="shared" si="30"/>
        <v>6</v>
      </c>
      <c r="V102" s="15">
        <f t="shared" si="31"/>
        <v>10</v>
      </c>
      <c r="W102" s="13"/>
      <c r="X102" s="15">
        <f t="shared" si="37"/>
        <v>0</v>
      </c>
      <c r="Y102" s="15">
        <f t="shared" si="39"/>
        <v>0</v>
      </c>
      <c r="Z102" s="15">
        <f t="shared" si="40"/>
        <v>0</v>
      </c>
      <c r="AA102" s="15">
        <f t="shared" si="41"/>
        <v>0</v>
      </c>
      <c r="AB102" s="15">
        <f t="shared" si="42"/>
        <v>0</v>
      </c>
      <c r="AC102" s="15">
        <f t="shared" si="43"/>
        <v>10</v>
      </c>
      <c r="AD102" s="15">
        <f t="shared" si="38"/>
        <v>10</v>
      </c>
      <c r="AE102" s="211">
        <f>SUM(AD102:AD124)</f>
        <v>230</v>
      </c>
    </row>
    <row r="103" spans="1:31" ht="43.5" customHeight="1" x14ac:dyDescent="0.25">
      <c r="A103" s="222"/>
      <c r="B103" s="215"/>
      <c r="C103" s="205"/>
      <c r="D103" s="203"/>
      <c r="E103" s="40"/>
      <c r="F103" s="39" t="s">
        <v>107</v>
      </c>
      <c r="G103" s="40">
        <v>2</v>
      </c>
      <c r="H103" s="39" t="s">
        <v>254</v>
      </c>
      <c r="I103" s="203"/>
      <c r="J103" s="15"/>
      <c r="K103" s="15"/>
      <c r="L103" s="15"/>
      <c r="M103" s="15"/>
      <c r="N103" s="15"/>
      <c r="O103" s="15">
        <v>1</v>
      </c>
      <c r="P103" s="227"/>
      <c r="Q103" s="15">
        <v>0</v>
      </c>
      <c r="R103" s="15">
        <f t="shared" si="27"/>
        <v>1</v>
      </c>
      <c r="S103" s="15">
        <f t="shared" si="28"/>
        <v>2</v>
      </c>
      <c r="T103" s="15">
        <f t="shared" si="29"/>
        <v>3</v>
      </c>
      <c r="U103" s="15">
        <f t="shared" si="30"/>
        <v>6</v>
      </c>
      <c r="V103" s="15">
        <f t="shared" si="31"/>
        <v>10</v>
      </c>
      <c r="W103" s="13"/>
      <c r="X103" s="15">
        <f t="shared" si="37"/>
        <v>0</v>
      </c>
      <c r="Y103" s="15">
        <f t="shared" si="39"/>
        <v>0</v>
      </c>
      <c r="Z103" s="15">
        <f t="shared" si="40"/>
        <v>0</v>
      </c>
      <c r="AA103" s="15">
        <f t="shared" si="41"/>
        <v>0</v>
      </c>
      <c r="AB103" s="15">
        <f t="shared" si="42"/>
        <v>0</v>
      </c>
      <c r="AC103" s="15">
        <f t="shared" si="43"/>
        <v>10</v>
      </c>
      <c r="AD103" s="15">
        <f t="shared" si="38"/>
        <v>10</v>
      </c>
      <c r="AE103" s="212"/>
    </row>
    <row r="104" spans="1:31" ht="147" customHeight="1" x14ac:dyDescent="0.25">
      <c r="A104" s="222"/>
      <c r="B104" s="215"/>
      <c r="C104" s="204"/>
      <c r="D104" s="202" t="s">
        <v>255</v>
      </c>
      <c r="E104" s="40"/>
      <c r="F104" s="39" t="s">
        <v>252</v>
      </c>
      <c r="G104" s="40">
        <v>3</v>
      </c>
      <c r="H104" s="39" t="s">
        <v>256</v>
      </c>
      <c r="I104" s="202" t="s">
        <v>442</v>
      </c>
      <c r="J104" s="15"/>
      <c r="K104" s="15"/>
      <c r="L104" s="15"/>
      <c r="M104" s="15"/>
      <c r="N104" s="15"/>
      <c r="O104" s="15">
        <v>1</v>
      </c>
      <c r="P104" s="227"/>
      <c r="Q104" s="15">
        <v>0</v>
      </c>
      <c r="R104" s="15">
        <f t="shared" si="27"/>
        <v>1</v>
      </c>
      <c r="S104" s="15">
        <f t="shared" si="28"/>
        <v>2</v>
      </c>
      <c r="T104" s="15">
        <f t="shared" si="29"/>
        <v>3</v>
      </c>
      <c r="U104" s="15">
        <f t="shared" si="30"/>
        <v>6</v>
      </c>
      <c r="V104" s="15">
        <f t="shared" si="31"/>
        <v>10</v>
      </c>
      <c r="W104" s="13"/>
      <c r="X104" s="15">
        <f t="shared" si="37"/>
        <v>0</v>
      </c>
      <c r="Y104" s="15">
        <f t="shared" si="39"/>
        <v>0</v>
      </c>
      <c r="Z104" s="15">
        <f t="shared" si="40"/>
        <v>0</v>
      </c>
      <c r="AA104" s="15">
        <f t="shared" si="41"/>
        <v>0</v>
      </c>
      <c r="AB104" s="15">
        <f t="shared" si="42"/>
        <v>0</v>
      </c>
      <c r="AC104" s="15">
        <f t="shared" si="43"/>
        <v>10</v>
      </c>
      <c r="AD104" s="15">
        <f t="shared" si="38"/>
        <v>10</v>
      </c>
      <c r="AE104" s="212"/>
    </row>
    <row r="105" spans="1:31" ht="48" customHeight="1" x14ac:dyDescent="0.25">
      <c r="A105" s="222"/>
      <c r="B105" s="215"/>
      <c r="C105" s="205"/>
      <c r="D105" s="203"/>
      <c r="E105" s="40"/>
      <c r="F105" s="39" t="s">
        <v>107</v>
      </c>
      <c r="G105" s="40">
        <v>4</v>
      </c>
      <c r="H105" s="39" t="s">
        <v>257</v>
      </c>
      <c r="I105" s="203"/>
      <c r="J105" s="15"/>
      <c r="K105" s="15"/>
      <c r="L105" s="15"/>
      <c r="M105" s="15"/>
      <c r="N105" s="15"/>
      <c r="O105" s="15">
        <v>1</v>
      </c>
      <c r="P105" s="227"/>
      <c r="Q105" s="15">
        <v>0</v>
      </c>
      <c r="R105" s="15">
        <f t="shared" si="27"/>
        <v>1</v>
      </c>
      <c r="S105" s="15">
        <f t="shared" si="28"/>
        <v>2</v>
      </c>
      <c r="T105" s="15">
        <f t="shared" si="29"/>
        <v>3</v>
      </c>
      <c r="U105" s="15">
        <f t="shared" si="30"/>
        <v>6</v>
      </c>
      <c r="V105" s="15">
        <f t="shared" si="31"/>
        <v>10</v>
      </c>
      <c r="W105" s="13"/>
      <c r="X105" s="15">
        <f t="shared" si="37"/>
        <v>0</v>
      </c>
      <c r="Y105" s="15">
        <f t="shared" si="39"/>
        <v>0</v>
      </c>
      <c r="Z105" s="15">
        <f t="shared" si="40"/>
        <v>0</v>
      </c>
      <c r="AA105" s="15">
        <f t="shared" si="41"/>
        <v>0</v>
      </c>
      <c r="AB105" s="15">
        <f t="shared" si="42"/>
        <v>0</v>
      </c>
      <c r="AC105" s="15">
        <f t="shared" si="43"/>
        <v>10</v>
      </c>
      <c r="AD105" s="15">
        <f t="shared" si="38"/>
        <v>10</v>
      </c>
      <c r="AE105" s="212"/>
    </row>
    <row r="106" spans="1:31" ht="156.75" customHeight="1" x14ac:dyDescent="0.25">
      <c r="A106" s="222"/>
      <c r="B106" s="215"/>
      <c r="C106" s="204"/>
      <c r="D106" s="202" t="s">
        <v>258</v>
      </c>
      <c r="E106" s="40"/>
      <c r="F106" s="39" t="s">
        <v>259</v>
      </c>
      <c r="G106" s="40">
        <v>5</v>
      </c>
      <c r="H106" s="39" t="s">
        <v>260</v>
      </c>
      <c r="I106" s="202" t="s">
        <v>443</v>
      </c>
      <c r="J106" s="15"/>
      <c r="K106" s="15"/>
      <c r="L106" s="15"/>
      <c r="M106" s="15"/>
      <c r="N106" s="15"/>
      <c r="O106" s="15">
        <v>1</v>
      </c>
      <c r="P106" s="227"/>
      <c r="Q106" s="15">
        <v>0</v>
      </c>
      <c r="R106" s="15">
        <f t="shared" si="27"/>
        <v>1</v>
      </c>
      <c r="S106" s="15">
        <f t="shared" si="28"/>
        <v>2</v>
      </c>
      <c r="T106" s="15">
        <f t="shared" si="29"/>
        <v>3</v>
      </c>
      <c r="U106" s="15">
        <f t="shared" si="30"/>
        <v>6</v>
      </c>
      <c r="V106" s="15">
        <f t="shared" si="31"/>
        <v>10</v>
      </c>
      <c r="W106" s="13"/>
      <c r="X106" s="15">
        <f t="shared" si="37"/>
        <v>0</v>
      </c>
      <c r="Y106" s="15">
        <f t="shared" si="39"/>
        <v>0</v>
      </c>
      <c r="Z106" s="15">
        <f t="shared" si="40"/>
        <v>0</v>
      </c>
      <c r="AA106" s="15">
        <f t="shared" si="41"/>
        <v>0</v>
      </c>
      <c r="AB106" s="15">
        <f t="shared" si="42"/>
        <v>0</v>
      </c>
      <c r="AC106" s="15">
        <f t="shared" si="43"/>
        <v>10</v>
      </c>
      <c r="AD106" s="15">
        <f t="shared" si="38"/>
        <v>10</v>
      </c>
      <c r="AE106" s="212"/>
    </row>
    <row r="107" spans="1:31" ht="61.5" customHeight="1" x14ac:dyDescent="0.25">
      <c r="A107" s="222"/>
      <c r="B107" s="215"/>
      <c r="C107" s="205"/>
      <c r="D107" s="203"/>
      <c r="E107" s="40"/>
      <c r="F107" s="39" t="s">
        <v>261</v>
      </c>
      <c r="G107" s="40">
        <v>6</v>
      </c>
      <c r="H107" s="39" t="s">
        <v>262</v>
      </c>
      <c r="I107" s="203"/>
      <c r="J107" s="15"/>
      <c r="K107" s="15"/>
      <c r="L107" s="15"/>
      <c r="M107" s="15"/>
      <c r="N107" s="15"/>
      <c r="O107" s="15">
        <v>1</v>
      </c>
      <c r="P107" s="227"/>
      <c r="Q107" s="15">
        <v>0</v>
      </c>
      <c r="R107" s="15">
        <f t="shared" si="27"/>
        <v>1</v>
      </c>
      <c r="S107" s="15">
        <f t="shared" si="28"/>
        <v>2</v>
      </c>
      <c r="T107" s="15">
        <f t="shared" si="29"/>
        <v>3</v>
      </c>
      <c r="U107" s="15">
        <f t="shared" si="30"/>
        <v>6</v>
      </c>
      <c r="V107" s="15">
        <f t="shared" si="31"/>
        <v>10</v>
      </c>
      <c r="W107" s="13"/>
      <c r="X107" s="15">
        <f t="shared" si="37"/>
        <v>0</v>
      </c>
      <c r="Y107" s="15">
        <f t="shared" si="39"/>
        <v>0</v>
      </c>
      <c r="Z107" s="15">
        <f t="shared" si="40"/>
        <v>0</v>
      </c>
      <c r="AA107" s="15">
        <f t="shared" si="41"/>
        <v>0</v>
      </c>
      <c r="AB107" s="15">
        <f t="shared" si="42"/>
        <v>0</v>
      </c>
      <c r="AC107" s="15">
        <f t="shared" si="43"/>
        <v>10</v>
      </c>
      <c r="AD107" s="15">
        <f t="shared" si="38"/>
        <v>10</v>
      </c>
      <c r="AE107" s="212"/>
    </row>
    <row r="108" spans="1:31" ht="62.25" customHeight="1" x14ac:dyDescent="0.25">
      <c r="A108" s="222"/>
      <c r="B108" s="215"/>
      <c r="C108" s="204"/>
      <c r="D108" s="202" t="s">
        <v>263</v>
      </c>
      <c r="E108" s="204"/>
      <c r="F108" s="202" t="s">
        <v>264</v>
      </c>
      <c r="G108" s="40">
        <v>7</v>
      </c>
      <c r="H108" s="39" t="s">
        <v>265</v>
      </c>
      <c r="I108" s="202" t="s">
        <v>444</v>
      </c>
      <c r="J108" s="15"/>
      <c r="K108" s="15"/>
      <c r="L108" s="15"/>
      <c r="M108" s="15"/>
      <c r="N108" s="15"/>
      <c r="O108" s="15">
        <v>1</v>
      </c>
      <c r="P108" s="227"/>
      <c r="Q108" s="15">
        <v>0</v>
      </c>
      <c r="R108" s="15">
        <f t="shared" si="27"/>
        <v>1</v>
      </c>
      <c r="S108" s="15">
        <f t="shared" si="28"/>
        <v>2</v>
      </c>
      <c r="T108" s="15">
        <f t="shared" si="29"/>
        <v>3</v>
      </c>
      <c r="U108" s="15">
        <f t="shared" si="30"/>
        <v>6</v>
      </c>
      <c r="V108" s="15">
        <f t="shared" si="31"/>
        <v>10</v>
      </c>
      <c r="W108" s="13"/>
      <c r="X108" s="15">
        <f t="shared" si="37"/>
        <v>0</v>
      </c>
      <c r="Y108" s="15">
        <f t="shared" si="39"/>
        <v>0</v>
      </c>
      <c r="Z108" s="15">
        <f t="shared" si="40"/>
        <v>0</v>
      </c>
      <c r="AA108" s="15">
        <f t="shared" si="41"/>
        <v>0</v>
      </c>
      <c r="AB108" s="15">
        <f t="shared" si="42"/>
        <v>0</v>
      </c>
      <c r="AC108" s="15">
        <f t="shared" si="43"/>
        <v>10</v>
      </c>
      <c r="AD108" s="15">
        <f t="shared" si="38"/>
        <v>10</v>
      </c>
      <c r="AE108" s="212"/>
    </row>
    <row r="109" spans="1:31" ht="51.75" customHeight="1" x14ac:dyDescent="0.25">
      <c r="A109" s="222"/>
      <c r="B109" s="215"/>
      <c r="C109" s="205"/>
      <c r="D109" s="203"/>
      <c r="E109" s="205"/>
      <c r="F109" s="203"/>
      <c r="G109" s="40">
        <v>8</v>
      </c>
      <c r="H109" s="39" t="s">
        <v>266</v>
      </c>
      <c r="I109" s="206"/>
      <c r="J109" s="15"/>
      <c r="K109" s="15"/>
      <c r="L109" s="15"/>
      <c r="M109" s="15"/>
      <c r="N109" s="15"/>
      <c r="O109" s="15">
        <v>1</v>
      </c>
      <c r="P109" s="227"/>
      <c r="Q109" s="15">
        <v>0</v>
      </c>
      <c r="R109" s="15">
        <f t="shared" si="27"/>
        <v>1</v>
      </c>
      <c r="S109" s="15">
        <f t="shared" si="28"/>
        <v>2</v>
      </c>
      <c r="T109" s="15">
        <f t="shared" si="29"/>
        <v>3</v>
      </c>
      <c r="U109" s="15">
        <f t="shared" si="30"/>
        <v>6</v>
      </c>
      <c r="V109" s="15">
        <f t="shared" si="31"/>
        <v>10</v>
      </c>
      <c r="W109" s="13"/>
      <c r="X109" s="15">
        <f t="shared" si="37"/>
        <v>0</v>
      </c>
      <c r="Y109" s="15">
        <f t="shared" si="39"/>
        <v>0</v>
      </c>
      <c r="Z109" s="15">
        <f t="shared" si="40"/>
        <v>0</v>
      </c>
      <c r="AA109" s="15">
        <f t="shared" si="41"/>
        <v>0</v>
      </c>
      <c r="AB109" s="15">
        <f t="shared" si="42"/>
        <v>0</v>
      </c>
      <c r="AC109" s="15">
        <f t="shared" si="43"/>
        <v>10</v>
      </c>
      <c r="AD109" s="15">
        <f t="shared" si="38"/>
        <v>10</v>
      </c>
      <c r="AE109" s="212"/>
    </row>
    <row r="110" spans="1:31" ht="82.5" customHeight="1" x14ac:dyDescent="0.25">
      <c r="A110" s="222"/>
      <c r="B110" s="215"/>
      <c r="C110" s="204"/>
      <c r="D110" s="202" t="s">
        <v>267</v>
      </c>
      <c r="E110" s="204"/>
      <c r="F110" s="202" t="s">
        <v>268</v>
      </c>
      <c r="G110" s="40">
        <v>9</v>
      </c>
      <c r="H110" s="39" t="s">
        <v>269</v>
      </c>
      <c r="I110" s="206"/>
      <c r="J110" s="15"/>
      <c r="K110" s="15"/>
      <c r="L110" s="15"/>
      <c r="M110" s="15"/>
      <c r="N110" s="15"/>
      <c r="O110" s="15">
        <v>1</v>
      </c>
      <c r="P110" s="227"/>
      <c r="Q110" s="15">
        <v>0</v>
      </c>
      <c r="R110" s="15">
        <f t="shared" si="27"/>
        <v>1</v>
      </c>
      <c r="S110" s="15">
        <f t="shared" si="28"/>
        <v>2</v>
      </c>
      <c r="T110" s="15">
        <f t="shared" si="29"/>
        <v>3</v>
      </c>
      <c r="U110" s="15">
        <f t="shared" si="30"/>
        <v>6</v>
      </c>
      <c r="V110" s="15">
        <f t="shared" si="31"/>
        <v>10</v>
      </c>
      <c r="W110" s="13"/>
      <c r="X110" s="15">
        <f t="shared" si="37"/>
        <v>0</v>
      </c>
      <c r="Y110" s="15">
        <f t="shared" si="39"/>
        <v>0</v>
      </c>
      <c r="Z110" s="15">
        <f t="shared" si="40"/>
        <v>0</v>
      </c>
      <c r="AA110" s="15">
        <f t="shared" si="41"/>
        <v>0</v>
      </c>
      <c r="AB110" s="15">
        <f t="shared" si="42"/>
        <v>0</v>
      </c>
      <c r="AC110" s="15">
        <f t="shared" si="43"/>
        <v>10</v>
      </c>
      <c r="AD110" s="15">
        <f t="shared" si="38"/>
        <v>10</v>
      </c>
      <c r="AE110" s="212"/>
    </row>
    <row r="111" spans="1:31" ht="72" customHeight="1" x14ac:dyDescent="0.25">
      <c r="A111" s="222"/>
      <c r="B111" s="215"/>
      <c r="C111" s="207"/>
      <c r="D111" s="206"/>
      <c r="E111" s="207"/>
      <c r="F111" s="206"/>
      <c r="G111" s="40">
        <v>10</v>
      </c>
      <c r="H111" s="39" t="s">
        <v>270</v>
      </c>
      <c r="I111" s="206"/>
      <c r="J111" s="15"/>
      <c r="K111" s="15"/>
      <c r="L111" s="15"/>
      <c r="M111" s="15"/>
      <c r="N111" s="15"/>
      <c r="O111" s="15">
        <v>1</v>
      </c>
      <c r="P111" s="227"/>
      <c r="Q111" s="15">
        <v>0</v>
      </c>
      <c r="R111" s="15">
        <f t="shared" si="27"/>
        <v>1</v>
      </c>
      <c r="S111" s="15">
        <f t="shared" si="28"/>
        <v>2</v>
      </c>
      <c r="T111" s="15">
        <f t="shared" si="29"/>
        <v>3</v>
      </c>
      <c r="U111" s="15">
        <f t="shared" si="30"/>
        <v>6</v>
      </c>
      <c r="V111" s="15">
        <f t="shared" si="31"/>
        <v>10</v>
      </c>
      <c r="W111" s="13"/>
      <c r="X111" s="15">
        <f t="shared" si="37"/>
        <v>0</v>
      </c>
      <c r="Y111" s="15">
        <f t="shared" si="39"/>
        <v>0</v>
      </c>
      <c r="Z111" s="15">
        <f t="shared" si="40"/>
        <v>0</v>
      </c>
      <c r="AA111" s="15">
        <f t="shared" si="41"/>
        <v>0</v>
      </c>
      <c r="AB111" s="15">
        <f t="shared" si="42"/>
        <v>0</v>
      </c>
      <c r="AC111" s="15">
        <f t="shared" si="43"/>
        <v>10</v>
      </c>
      <c r="AD111" s="15">
        <f t="shared" si="38"/>
        <v>10</v>
      </c>
      <c r="AE111" s="212"/>
    </row>
    <row r="112" spans="1:31" ht="101.25" customHeight="1" x14ac:dyDescent="0.25">
      <c r="A112" s="222"/>
      <c r="B112" s="215"/>
      <c r="C112" s="207"/>
      <c r="D112" s="206"/>
      <c r="E112" s="207"/>
      <c r="F112" s="206"/>
      <c r="G112" s="40">
        <v>11</v>
      </c>
      <c r="H112" s="39" t="s">
        <v>271</v>
      </c>
      <c r="I112" s="206"/>
      <c r="J112" s="15"/>
      <c r="K112" s="15"/>
      <c r="L112" s="15"/>
      <c r="M112" s="15"/>
      <c r="N112" s="15"/>
      <c r="O112" s="15">
        <v>1</v>
      </c>
      <c r="P112" s="227"/>
      <c r="Q112" s="15">
        <v>0</v>
      </c>
      <c r="R112" s="15">
        <f t="shared" si="27"/>
        <v>1</v>
      </c>
      <c r="S112" s="15">
        <f t="shared" si="28"/>
        <v>2</v>
      </c>
      <c r="T112" s="15">
        <f t="shared" si="29"/>
        <v>3</v>
      </c>
      <c r="U112" s="15">
        <f t="shared" si="30"/>
        <v>6</v>
      </c>
      <c r="V112" s="15">
        <f t="shared" si="31"/>
        <v>10</v>
      </c>
      <c r="W112" s="13"/>
      <c r="X112" s="15">
        <f t="shared" si="37"/>
        <v>0</v>
      </c>
      <c r="Y112" s="15">
        <f t="shared" si="39"/>
        <v>0</v>
      </c>
      <c r="Z112" s="15">
        <f t="shared" si="40"/>
        <v>0</v>
      </c>
      <c r="AA112" s="15">
        <f t="shared" si="41"/>
        <v>0</v>
      </c>
      <c r="AB112" s="15">
        <f t="shared" si="42"/>
        <v>0</v>
      </c>
      <c r="AC112" s="15">
        <f t="shared" si="43"/>
        <v>10</v>
      </c>
      <c r="AD112" s="15">
        <f t="shared" si="38"/>
        <v>10</v>
      </c>
      <c r="AE112" s="212"/>
    </row>
    <row r="113" spans="1:31" ht="66.75" customHeight="1" x14ac:dyDescent="0.25">
      <c r="A113" s="222"/>
      <c r="B113" s="215"/>
      <c r="C113" s="205"/>
      <c r="D113" s="203"/>
      <c r="E113" s="205"/>
      <c r="F113" s="203"/>
      <c r="G113" s="40">
        <v>12</v>
      </c>
      <c r="H113" s="39" t="s">
        <v>272</v>
      </c>
      <c r="I113" s="203"/>
      <c r="J113" s="15"/>
      <c r="K113" s="15"/>
      <c r="L113" s="15"/>
      <c r="M113" s="15"/>
      <c r="N113" s="15"/>
      <c r="O113" s="15">
        <v>1</v>
      </c>
      <c r="P113" s="227"/>
      <c r="Q113" s="15">
        <v>0</v>
      </c>
      <c r="R113" s="15">
        <f t="shared" si="27"/>
        <v>1</v>
      </c>
      <c r="S113" s="15">
        <f t="shared" si="28"/>
        <v>2</v>
      </c>
      <c r="T113" s="15">
        <f t="shared" si="29"/>
        <v>3</v>
      </c>
      <c r="U113" s="15">
        <f t="shared" si="30"/>
        <v>6</v>
      </c>
      <c r="V113" s="15">
        <f t="shared" si="31"/>
        <v>10</v>
      </c>
      <c r="W113" s="13"/>
      <c r="X113" s="15">
        <f t="shared" si="37"/>
        <v>0</v>
      </c>
      <c r="Y113" s="15">
        <f t="shared" si="39"/>
        <v>0</v>
      </c>
      <c r="Z113" s="15">
        <f t="shared" si="40"/>
        <v>0</v>
      </c>
      <c r="AA113" s="15">
        <f t="shared" si="41"/>
        <v>0</v>
      </c>
      <c r="AB113" s="15">
        <f t="shared" si="42"/>
        <v>0</v>
      </c>
      <c r="AC113" s="15">
        <f t="shared" si="43"/>
        <v>10</v>
      </c>
      <c r="AD113" s="15">
        <f t="shared" si="38"/>
        <v>10</v>
      </c>
      <c r="AE113" s="212"/>
    </row>
    <row r="114" spans="1:31" ht="90.75" customHeight="1" x14ac:dyDescent="0.25">
      <c r="A114" s="222"/>
      <c r="B114" s="215"/>
      <c r="C114" s="204"/>
      <c r="D114" s="202" t="s">
        <v>273</v>
      </c>
      <c r="E114" s="204"/>
      <c r="F114" s="202" t="s">
        <v>274</v>
      </c>
      <c r="G114" s="40">
        <v>13</v>
      </c>
      <c r="H114" s="39" t="s">
        <v>275</v>
      </c>
      <c r="I114" s="202" t="s">
        <v>445</v>
      </c>
      <c r="J114" s="15"/>
      <c r="K114" s="15"/>
      <c r="L114" s="15"/>
      <c r="M114" s="15"/>
      <c r="N114" s="15"/>
      <c r="O114" s="15">
        <v>1</v>
      </c>
      <c r="P114" s="227"/>
      <c r="Q114" s="15">
        <v>0</v>
      </c>
      <c r="R114" s="15">
        <f t="shared" si="27"/>
        <v>1</v>
      </c>
      <c r="S114" s="15">
        <f t="shared" si="28"/>
        <v>2</v>
      </c>
      <c r="T114" s="15">
        <f t="shared" si="29"/>
        <v>3</v>
      </c>
      <c r="U114" s="15">
        <f t="shared" si="30"/>
        <v>6</v>
      </c>
      <c r="V114" s="15">
        <f t="shared" si="31"/>
        <v>10</v>
      </c>
      <c r="W114" s="13"/>
      <c r="X114" s="15">
        <f t="shared" si="37"/>
        <v>0</v>
      </c>
      <c r="Y114" s="15">
        <f t="shared" si="39"/>
        <v>0</v>
      </c>
      <c r="Z114" s="15">
        <f t="shared" si="40"/>
        <v>0</v>
      </c>
      <c r="AA114" s="15">
        <f t="shared" si="41"/>
        <v>0</v>
      </c>
      <c r="AB114" s="15">
        <f t="shared" si="42"/>
        <v>0</v>
      </c>
      <c r="AC114" s="15">
        <f t="shared" si="43"/>
        <v>10</v>
      </c>
      <c r="AD114" s="15">
        <f t="shared" si="38"/>
        <v>10</v>
      </c>
      <c r="AE114" s="212"/>
    </row>
    <row r="115" spans="1:31" ht="66.75" customHeight="1" x14ac:dyDescent="0.25">
      <c r="A115" s="222"/>
      <c r="B115" s="215"/>
      <c r="C115" s="207"/>
      <c r="D115" s="206"/>
      <c r="E115" s="207"/>
      <c r="F115" s="206"/>
      <c r="G115" s="40">
        <v>14</v>
      </c>
      <c r="H115" s="39" t="s">
        <v>276</v>
      </c>
      <c r="I115" s="206"/>
      <c r="J115" s="15"/>
      <c r="K115" s="15"/>
      <c r="L115" s="15"/>
      <c r="M115" s="15"/>
      <c r="N115" s="15"/>
      <c r="O115" s="15">
        <v>1</v>
      </c>
      <c r="P115" s="227"/>
      <c r="Q115" s="15">
        <v>0</v>
      </c>
      <c r="R115" s="15">
        <f t="shared" si="27"/>
        <v>1</v>
      </c>
      <c r="S115" s="15">
        <f t="shared" si="28"/>
        <v>2</v>
      </c>
      <c r="T115" s="15">
        <f t="shared" si="29"/>
        <v>3</v>
      </c>
      <c r="U115" s="15">
        <f t="shared" si="30"/>
        <v>6</v>
      </c>
      <c r="V115" s="15">
        <f t="shared" si="31"/>
        <v>10</v>
      </c>
      <c r="W115" s="13"/>
      <c r="X115" s="15">
        <f t="shared" si="37"/>
        <v>0</v>
      </c>
      <c r="Y115" s="15">
        <f t="shared" si="39"/>
        <v>0</v>
      </c>
      <c r="Z115" s="15">
        <f t="shared" si="40"/>
        <v>0</v>
      </c>
      <c r="AA115" s="15">
        <f t="shared" si="41"/>
        <v>0</v>
      </c>
      <c r="AB115" s="15">
        <f t="shared" si="42"/>
        <v>0</v>
      </c>
      <c r="AC115" s="15">
        <f t="shared" si="43"/>
        <v>10</v>
      </c>
      <c r="AD115" s="15">
        <f t="shared" si="38"/>
        <v>10</v>
      </c>
      <c r="AE115" s="212"/>
    </row>
    <row r="116" spans="1:31" ht="42" customHeight="1" x14ac:dyDescent="0.25">
      <c r="A116" s="222"/>
      <c r="B116" s="215"/>
      <c r="C116" s="205"/>
      <c r="D116" s="203"/>
      <c r="E116" s="205"/>
      <c r="F116" s="203"/>
      <c r="G116" s="40">
        <v>15</v>
      </c>
      <c r="H116" s="39" t="s">
        <v>277</v>
      </c>
      <c r="I116" s="203"/>
      <c r="J116" s="15"/>
      <c r="K116" s="15"/>
      <c r="L116" s="15"/>
      <c r="M116" s="15"/>
      <c r="N116" s="15"/>
      <c r="O116" s="15">
        <v>1</v>
      </c>
      <c r="P116" s="227"/>
      <c r="Q116" s="15">
        <v>0</v>
      </c>
      <c r="R116" s="15">
        <f t="shared" ref="R116:R179" si="44">10*0.1</f>
        <v>1</v>
      </c>
      <c r="S116" s="15">
        <f t="shared" ref="S116:S179" si="45">10*0.2</f>
        <v>2</v>
      </c>
      <c r="T116" s="15">
        <f t="shared" ref="T116:T179" si="46">10*0.3</f>
        <v>3</v>
      </c>
      <c r="U116" s="15">
        <f t="shared" ref="U116:U179" si="47">10*0.6</f>
        <v>6</v>
      </c>
      <c r="V116" s="15">
        <f t="shared" ref="V116:V179" si="48">10*1</f>
        <v>10</v>
      </c>
      <c r="W116" s="13"/>
      <c r="X116" s="15">
        <f t="shared" si="37"/>
        <v>0</v>
      </c>
      <c r="Y116" s="15">
        <f t="shared" si="39"/>
        <v>0</v>
      </c>
      <c r="Z116" s="15">
        <f t="shared" si="40"/>
        <v>0</v>
      </c>
      <c r="AA116" s="15">
        <f t="shared" si="41"/>
        <v>0</v>
      </c>
      <c r="AB116" s="15">
        <f t="shared" si="42"/>
        <v>0</v>
      </c>
      <c r="AC116" s="15">
        <f t="shared" si="43"/>
        <v>10</v>
      </c>
      <c r="AD116" s="15">
        <f t="shared" si="38"/>
        <v>10</v>
      </c>
      <c r="AE116" s="212"/>
    </row>
    <row r="117" spans="1:31" ht="87" customHeight="1" x14ac:dyDescent="0.25">
      <c r="A117" s="222"/>
      <c r="B117" s="215"/>
      <c r="C117" s="204"/>
      <c r="D117" s="202" t="s">
        <v>278</v>
      </c>
      <c r="E117" s="40"/>
      <c r="F117" s="39" t="s">
        <v>279</v>
      </c>
      <c r="G117" s="40">
        <v>16</v>
      </c>
      <c r="H117" s="39" t="s">
        <v>280</v>
      </c>
      <c r="I117" s="39" t="s">
        <v>446</v>
      </c>
      <c r="J117" s="15"/>
      <c r="K117" s="15"/>
      <c r="L117" s="15"/>
      <c r="M117" s="15"/>
      <c r="N117" s="15"/>
      <c r="O117" s="15">
        <v>1</v>
      </c>
      <c r="P117" s="38"/>
      <c r="Q117" s="15">
        <v>0</v>
      </c>
      <c r="R117" s="15">
        <f t="shared" si="44"/>
        <v>1</v>
      </c>
      <c r="S117" s="15">
        <f t="shared" si="45"/>
        <v>2</v>
      </c>
      <c r="T117" s="15">
        <f t="shared" si="46"/>
        <v>3</v>
      </c>
      <c r="U117" s="15">
        <f t="shared" si="47"/>
        <v>6</v>
      </c>
      <c r="V117" s="15">
        <f t="shared" si="48"/>
        <v>10</v>
      </c>
      <c r="W117" s="13"/>
      <c r="X117" s="15">
        <f t="shared" si="37"/>
        <v>0</v>
      </c>
      <c r="Y117" s="15">
        <f t="shared" si="39"/>
        <v>0</v>
      </c>
      <c r="Z117" s="15">
        <f t="shared" si="40"/>
        <v>0</v>
      </c>
      <c r="AA117" s="15">
        <f t="shared" si="41"/>
        <v>0</v>
      </c>
      <c r="AB117" s="15">
        <f t="shared" si="42"/>
        <v>0</v>
      </c>
      <c r="AC117" s="15">
        <f t="shared" si="43"/>
        <v>10</v>
      </c>
      <c r="AD117" s="15">
        <f t="shared" si="38"/>
        <v>10</v>
      </c>
      <c r="AE117" s="212"/>
    </row>
    <row r="118" spans="1:31" ht="81.75" customHeight="1" x14ac:dyDescent="0.25">
      <c r="A118" s="222"/>
      <c r="B118" s="215"/>
      <c r="C118" s="207"/>
      <c r="D118" s="206"/>
      <c r="E118" s="40"/>
      <c r="F118" s="39"/>
      <c r="G118" s="40">
        <v>17</v>
      </c>
      <c r="H118" s="39" t="s">
        <v>281</v>
      </c>
      <c r="I118" s="202" t="s">
        <v>447</v>
      </c>
      <c r="J118" s="15"/>
      <c r="K118" s="15"/>
      <c r="L118" s="15"/>
      <c r="M118" s="15"/>
      <c r="N118" s="15"/>
      <c r="O118" s="15">
        <v>1</v>
      </c>
      <c r="P118" s="42"/>
      <c r="Q118" s="15">
        <v>0</v>
      </c>
      <c r="R118" s="15">
        <f t="shared" si="44"/>
        <v>1</v>
      </c>
      <c r="S118" s="15">
        <f t="shared" si="45"/>
        <v>2</v>
      </c>
      <c r="T118" s="15">
        <f t="shared" si="46"/>
        <v>3</v>
      </c>
      <c r="U118" s="15">
        <f t="shared" si="47"/>
        <v>6</v>
      </c>
      <c r="V118" s="15">
        <f t="shared" si="48"/>
        <v>10</v>
      </c>
      <c r="W118" s="13"/>
      <c r="X118" s="15">
        <f t="shared" si="37"/>
        <v>0</v>
      </c>
      <c r="Y118" s="15">
        <f t="shared" si="39"/>
        <v>0</v>
      </c>
      <c r="Z118" s="15">
        <f t="shared" si="40"/>
        <v>0</v>
      </c>
      <c r="AA118" s="15">
        <f t="shared" si="41"/>
        <v>0</v>
      </c>
      <c r="AB118" s="15">
        <f t="shared" si="42"/>
        <v>0</v>
      </c>
      <c r="AC118" s="15">
        <f t="shared" si="43"/>
        <v>10</v>
      </c>
      <c r="AD118" s="15">
        <f t="shared" ref="AD118:AD127" si="49">X118+Y118+Z118+AA118+AB118+AC118</f>
        <v>10</v>
      </c>
      <c r="AE118" s="212"/>
    </row>
    <row r="119" spans="1:31" ht="70.5" customHeight="1" x14ac:dyDescent="0.25">
      <c r="A119" s="222"/>
      <c r="B119" s="215"/>
      <c r="C119" s="205"/>
      <c r="D119" s="203"/>
      <c r="E119" s="40"/>
      <c r="F119" s="39"/>
      <c r="G119" s="40">
        <v>18</v>
      </c>
      <c r="H119" s="39" t="s">
        <v>282</v>
      </c>
      <c r="I119" s="203"/>
      <c r="J119" s="15"/>
      <c r="K119" s="15"/>
      <c r="L119" s="15"/>
      <c r="M119" s="15"/>
      <c r="N119" s="15"/>
      <c r="O119" s="15">
        <v>1</v>
      </c>
      <c r="P119" s="42"/>
      <c r="Q119" s="15">
        <v>0</v>
      </c>
      <c r="R119" s="15">
        <f t="shared" si="44"/>
        <v>1</v>
      </c>
      <c r="S119" s="15">
        <f t="shared" si="45"/>
        <v>2</v>
      </c>
      <c r="T119" s="15">
        <f t="shared" si="46"/>
        <v>3</v>
      </c>
      <c r="U119" s="15">
        <f t="shared" si="47"/>
        <v>6</v>
      </c>
      <c r="V119" s="15">
        <f t="shared" si="48"/>
        <v>10</v>
      </c>
      <c r="W119" s="13"/>
      <c r="X119" s="15">
        <f t="shared" si="37"/>
        <v>0</v>
      </c>
      <c r="Y119" s="15">
        <f t="shared" si="39"/>
        <v>0</v>
      </c>
      <c r="Z119" s="15">
        <f t="shared" si="40"/>
        <v>0</v>
      </c>
      <c r="AA119" s="15">
        <f t="shared" si="41"/>
        <v>0</v>
      </c>
      <c r="AB119" s="15">
        <f t="shared" si="42"/>
        <v>0</v>
      </c>
      <c r="AC119" s="15">
        <f t="shared" si="43"/>
        <v>10</v>
      </c>
      <c r="AD119" s="15">
        <f t="shared" si="49"/>
        <v>10</v>
      </c>
      <c r="AE119" s="212"/>
    </row>
    <row r="120" spans="1:31" ht="118.5" customHeight="1" x14ac:dyDescent="0.25">
      <c r="A120" s="222"/>
      <c r="B120" s="215"/>
      <c r="C120" s="204"/>
      <c r="D120" s="202" t="s">
        <v>283</v>
      </c>
      <c r="E120" s="204"/>
      <c r="F120" s="202" t="s">
        <v>107</v>
      </c>
      <c r="G120" s="40">
        <v>19</v>
      </c>
      <c r="H120" s="39" t="s">
        <v>284</v>
      </c>
      <c r="I120" s="202" t="s">
        <v>448</v>
      </c>
      <c r="J120" s="15"/>
      <c r="K120" s="15"/>
      <c r="L120" s="15"/>
      <c r="M120" s="15"/>
      <c r="N120" s="15"/>
      <c r="O120" s="15">
        <v>1</v>
      </c>
      <c r="P120" s="42"/>
      <c r="Q120" s="15">
        <v>0</v>
      </c>
      <c r="R120" s="15">
        <f t="shared" si="44"/>
        <v>1</v>
      </c>
      <c r="S120" s="15">
        <f t="shared" si="45"/>
        <v>2</v>
      </c>
      <c r="T120" s="15">
        <f t="shared" si="46"/>
        <v>3</v>
      </c>
      <c r="U120" s="15">
        <f t="shared" si="47"/>
        <v>6</v>
      </c>
      <c r="V120" s="15">
        <f t="shared" si="48"/>
        <v>10</v>
      </c>
      <c r="W120" s="13"/>
      <c r="X120" s="15">
        <f t="shared" si="37"/>
        <v>0</v>
      </c>
      <c r="Y120" s="15">
        <f t="shared" si="39"/>
        <v>0</v>
      </c>
      <c r="Z120" s="15">
        <f t="shared" si="40"/>
        <v>0</v>
      </c>
      <c r="AA120" s="15">
        <f t="shared" si="41"/>
        <v>0</v>
      </c>
      <c r="AB120" s="15">
        <f t="shared" si="42"/>
        <v>0</v>
      </c>
      <c r="AC120" s="15">
        <f t="shared" si="43"/>
        <v>10</v>
      </c>
      <c r="AD120" s="15">
        <f t="shared" si="49"/>
        <v>10</v>
      </c>
      <c r="AE120" s="212"/>
    </row>
    <row r="121" spans="1:31" ht="117" customHeight="1" x14ac:dyDescent="0.25">
      <c r="A121" s="222"/>
      <c r="B121" s="215"/>
      <c r="C121" s="205"/>
      <c r="D121" s="203"/>
      <c r="E121" s="205"/>
      <c r="F121" s="203"/>
      <c r="G121" s="40">
        <v>20</v>
      </c>
      <c r="H121" s="39" t="s">
        <v>285</v>
      </c>
      <c r="I121" s="206"/>
      <c r="J121" s="15"/>
      <c r="K121" s="15"/>
      <c r="L121" s="15"/>
      <c r="M121" s="15"/>
      <c r="N121" s="15"/>
      <c r="O121" s="15">
        <v>1</v>
      </c>
      <c r="P121" s="42"/>
      <c r="Q121" s="15">
        <v>0</v>
      </c>
      <c r="R121" s="15">
        <f t="shared" si="44"/>
        <v>1</v>
      </c>
      <c r="S121" s="15">
        <f t="shared" si="45"/>
        <v>2</v>
      </c>
      <c r="T121" s="15">
        <f t="shared" si="46"/>
        <v>3</v>
      </c>
      <c r="U121" s="15">
        <f t="shared" si="47"/>
        <v>6</v>
      </c>
      <c r="V121" s="15">
        <f t="shared" si="48"/>
        <v>10</v>
      </c>
      <c r="W121" s="13"/>
      <c r="X121" s="15">
        <f t="shared" si="37"/>
        <v>0</v>
      </c>
      <c r="Y121" s="15">
        <f t="shared" si="39"/>
        <v>0</v>
      </c>
      <c r="Z121" s="15">
        <f t="shared" si="40"/>
        <v>0</v>
      </c>
      <c r="AA121" s="15">
        <f t="shared" si="41"/>
        <v>0</v>
      </c>
      <c r="AB121" s="15">
        <f t="shared" si="42"/>
        <v>0</v>
      </c>
      <c r="AC121" s="15">
        <f t="shared" si="43"/>
        <v>10</v>
      </c>
      <c r="AD121" s="15">
        <f t="shared" si="49"/>
        <v>10</v>
      </c>
      <c r="AE121" s="212"/>
    </row>
    <row r="122" spans="1:31" ht="30" customHeight="1" x14ac:dyDescent="0.25">
      <c r="A122" s="222"/>
      <c r="B122" s="215"/>
      <c r="C122" s="208"/>
      <c r="D122" s="202" t="s">
        <v>286</v>
      </c>
      <c r="E122" s="204"/>
      <c r="F122" s="202" t="s">
        <v>287</v>
      </c>
      <c r="G122" s="40">
        <v>21</v>
      </c>
      <c r="H122" s="39" t="s">
        <v>288</v>
      </c>
      <c r="I122" s="206"/>
      <c r="J122" s="15"/>
      <c r="K122" s="15"/>
      <c r="L122" s="15"/>
      <c r="M122" s="15"/>
      <c r="N122" s="15"/>
      <c r="O122" s="15">
        <v>1</v>
      </c>
      <c r="P122" s="42"/>
      <c r="Q122" s="15">
        <v>0</v>
      </c>
      <c r="R122" s="15">
        <f t="shared" si="44"/>
        <v>1</v>
      </c>
      <c r="S122" s="15">
        <f t="shared" si="45"/>
        <v>2</v>
      </c>
      <c r="T122" s="15">
        <f t="shared" si="46"/>
        <v>3</v>
      </c>
      <c r="U122" s="15">
        <f t="shared" si="47"/>
        <v>6</v>
      </c>
      <c r="V122" s="15">
        <f t="shared" si="48"/>
        <v>10</v>
      </c>
      <c r="W122" s="13"/>
      <c r="X122" s="15">
        <f t="shared" si="37"/>
        <v>0</v>
      </c>
      <c r="Y122" s="15">
        <f t="shared" si="39"/>
        <v>0</v>
      </c>
      <c r="Z122" s="15">
        <f t="shared" si="40"/>
        <v>0</v>
      </c>
      <c r="AA122" s="15">
        <f t="shared" si="41"/>
        <v>0</v>
      </c>
      <c r="AB122" s="15">
        <f t="shared" si="42"/>
        <v>0</v>
      </c>
      <c r="AC122" s="15">
        <f t="shared" si="43"/>
        <v>10</v>
      </c>
      <c r="AD122" s="15">
        <f t="shared" si="49"/>
        <v>10</v>
      </c>
      <c r="AE122" s="212"/>
    </row>
    <row r="123" spans="1:31" ht="87.75" customHeight="1" x14ac:dyDescent="0.25">
      <c r="A123" s="222"/>
      <c r="B123" s="215"/>
      <c r="C123" s="209"/>
      <c r="D123" s="206"/>
      <c r="E123" s="205"/>
      <c r="F123" s="203"/>
      <c r="G123" s="40">
        <v>22</v>
      </c>
      <c r="H123" s="39" t="s">
        <v>289</v>
      </c>
      <c r="I123" s="203"/>
      <c r="J123" s="15"/>
      <c r="K123" s="15"/>
      <c r="L123" s="15"/>
      <c r="M123" s="15"/>
      <c r="N123" s="15"/>
      <c r="O123" s="15">
        <v>1</v>
      </c>
      <c r="P123" s="42"/>
      <c r="Q123" s="15">
        <v>0</v>
      </c>
      <c r="R123" s="15">
        <f t="shared" si="44"/>
        <v>1</v>
      </c>
      <c r="S123" s="15">
        <f t="shared" si="45"/>
        <v>2</v>
      </c>
      <c r="T123" s="15">
        <f t="shared" si="46"/>
        <v>3</v>
      </c>
      <c r="U123" s="15">
        <f t="shared" si="47"/>
        <v>6</v>
      </c>
      <c r="V123" s="15">
        <f t="shared" si="48"/>
        <v>10</v>
      </c>
      <c r="W123" s="13"/>
      <c r="X123" s="15">
        <f t="shared" si="37"/>
        <v>0</v>
      </c>
      <c r="Y123" s="15">
        <f t="shared" si="39"/>
        <v>0</v>
      </c>
      <c r="Z123" s="15">
        <f t="shared" si="40"/>
        <v>0</v>
      </c>
      <c r="AA123" s="15">
        <f t="shared" si="41"/>
        <v>0</v>
      </c>
      <c r="AB123" s="15">
        <f t="shared" si="42"/>
        <v>0</v>
      </c>
      <c r="AC123" s="15">
        <f t="shared" si="43"/>
        <v>10</v>
      </c>
      <c r="AD123" s="15">
        <f t="shared" si="49"/>
        <v>10</v>
      </c>
      <c r="AE123" s="212"/>
    </row>
    <row r="124" spans="1:31" ht="96.75" customHeight="1" x14ac:dyDescent="0.25">
      <c r="A124" s="221"/>
      <c r="B124" s="216"/>
      <c r="C124" s="210"/>
      <c r="D124" s="203"/>
      <c r="E124" s="40"/>
      <c r="F124" s="39" t="s">
        <v>290</v>
      </c>
      <c r="G124" s="40">
        <v>23</v>
      </c>
      <c r="H124" s="39" t="s">
        <v>291</v>
      </c>
      <c r="I124" s="39" t="s">
        <v>449</v>
      </c>
      <c r="J124" s="15"/>
      <c r="K124" s="15"/>
      <c r="L124" s="15"/>
      <c r="M124" s="15"/>
      <c r="N124" s="15"/>
      <c r="O124" s="15">
        <v>1</v>
      </c>
      <c r="P124" s="42"/>
      <c r="Q124" s="15">
        <v>0</v>
      </c>
      <c r="R124" s="15">
        <f t="shared" si="44"/>
        <v>1</v>
      </c>
      <c r="S124" s="15">
        <f t="shared" si="45"/>
        <v>2</v>
      </c>
      <c r="T124" s="15">
        <f t="shared" si="46"/>
        <v>3</v>
      </c>
      <c r="U124" s="15">
        <f t="shared" si="47"/>
        <v>6</v>
      </c>
      <c r="V124" s="15">
        <f t="shared" si="48"/>
        <v>10</v>
      </c>
      <c r="W124" s="13"/>
      <c r="X124" s="15">
        <f t="shared" si="37"/>
        <v>0</v>
      </c>
      <c r="Y124" s="15">
        <f t="shared" si="39"/>
        <v>0</v>
      </c>
      <c r="Z124" s="15">
        <f t="shared" si="40"/>
        <v>0</v>
      </c>
      <c r="AA124" s="15">
        <f t="shared" si="41"/>
        <v>0</v>
      </c>
      <c r="AB124" s="15">
        <f t="shared" si="42"/>
        <v>0</v>
      </c>
      <c r="AC124" s="15">
        <f t="shared" si="43"/>
        <v>10</v>
      </c>
      <c r="AD124" s="15">
        <f t="shared" si="49"/>
        <v>10</v>
      </c>
      <c r="AE124" s="213"/>
    </row>
    <row r="125" spans="1:31" ht="59.25" customHeight="1" x14ac:dyDescent="0.25">
      <c r="A125" s="220">
        <v>9</v>
      </c>
      <c r="B125" s="214" t="s">
        <v>292</v>
      </c>
      <c r="C125" s="208"/>
      <c r="D125" s="202" t="s">
        <v>293</v>
      </c>
      <c r="E125" s="204"/>
      <c r="F125" s="202" t="s">
        <v>294</v>
      </c>
      <c r="G125" s="40">
        <v>1</v>
      </c>
      <c r="H125" s="39" t="s">
        <v>295</v>
      </c>
      <c r="I125" s="39" t="s">
        <v>450</v>
      </c>
      <c r="J125" s="15"/>
      <c r="K125" s="15"/>
      <c r="L125" s="15"/>
      <c r="M125" s="15"/>
      <c r="N125" s="15"/>
      <c r="O125" s="15">
        <v>1</v>
      </c>
      <c r="P125" s="42"/>
      <c r="Q125" s="15">
        <v>0</v>
      </c>
      <c r="R125" s="15">
        <f t="shared" si="44"/>
        <v>1</v>
      </c>
      <c r="S125" s="15">
        <f t="shared" si="45"/>
        <v>2</v>
      </c>
      <c r="T125" s="15">
        <f t="shared" si="46"/>
        <v>3</v>
      </c>
      <c r="U125" s="15">
        <f t="shared" si="47"/>
        <v>6</v>
      </c>
      <c r="V125" s="15">
        <f t="shared" si="48"/>
        <v>10</v>
      </c>
      <c r="W125" s="13"/>
      <c r="X125" s="15">
        <f t="shared" si="37"/>
        <v>0</v>
      </c>
      <c r="Y125" s="15">
        <f t="shared" si="39"/>
        <v>0</v>
      </c>
      <c r="Z125" s="15">
        <f t="shared" si="40"/>
        <v>0</v>
      </c>
      <c r="AA125" s="15">
        <f t="shared" si="41"/>
        <v>0</v>
      </c>
      <c r="AB125" s="15">
        <f t="shared" si="42"/>
        <v>0</v>
      </c>
      <c r="AC125" s="15">
        <f t="shared" si="43"/>
        <v>10</v>
      </c>
      <c r="AD125" s="15">
        <f t="shared" si="49"/>
        <v>10</v>
      </c>
      <c r="AE125" s="211">
        <f>SUM(AD125:AD173)</f>
        <v>490</v>
      </c>
    </row>
    <row r="126" spans="1:31" ht="51" customHeight="1" x14ac:dyDescent="0.25">
      <c r="A126" s="222"/>
      <c r="B126" s="215"/>
      <c r="C126" s="209"/>
      <c r="D126" s="206"/>
      <c r="E126" s="207"/>
      <c r="F126" s="206"/>
      <c r="G126" s="40">
        <v>2</v>
      </c>
      <c r="H126" s="39" t="s">
        <v>296</v>
      </c>
      <c r="I126" s="202" t="s">
        <v>451</v>
      </c>
      <c r="J126" s="15"/>
      <c r="K126" s="15"/>
      <c r="L126" s="15"/>
      <c r="M126" s="15"/>
      <c r="N126" s="15"/>
      <c r="O126" s="15">
        <v>1</v>
      </c>
      <c r="P126" s="42"/>
      <c r="Q126" s="15">
        <v>0</v>
      </c>
      <c r="R126" s="15">
        <f t="shared" si="44"/>
        <v>1</v>
      </c>
      <c r="S126" s="15">
        <f t="shared" si="45"/>
        <v>2</v>
      </c>
      <c r="T126" s="15">
        <f t="shared" si="46"/>
        <v>3</v>
      </c>
      <c r="U126" s="15">
        <f t="shared" si="47"/>
        <v>6</v>
      </c>
      <c r="V126" s="15">
        <f t="shared" si="48"/>
        <v>10</v>
      </c>
      <c r="W126" s="13"/>
      <c r="X126" s="15">
        <f t="shared" si="37"/>
        <v>0</v>
      </c>
      <c r="Y126" s="15">
        <f t="shared" si="39"/>
        <v>0</v>
      </c>
      <c r="Z126" s="15">
        <f t="shared" si="40"/>
        <v>0</v>
      </c>
      <c r="AA126" s="15">
        <f t="shared" si="41"/>
        <v>0</v>
      </c>
      <c r="AB126" s="15">
        <f t="shared" si="42"/>
        <v>0</v>
      </c>
      <c r="AC126" s="15">
        <f t="shared" si="43"/>
        <v>10</v>
      </c>
      <c r="AD126" s="15">
        <f t="shared" si="49"/>
        <v>10</v>
      </c>
      <c r="AE126" s="212"/>
    </row>
    <row r="127" spans="1:31" ht="43.5" customHeight="1" x14ac:dyDescent="0.25">
      <c r="A127" s="222"/>
      <c r="B127" s="215"/>
      <c r="C127" s="209"/>
      <c r="D127" s="206"/>
      <c r="E127" s="205"/>
      <c r="F127" s="203"/>
      <c r="G127" s="40">
        <v>3</v>
      </c>
      <c r="H127" s="39" t="s">
        <v>297</v>
      </c>
      <c r="I127" s="203"/>
      <c r="J127" s="15"/>
      <c r="K127" s="15"/>
      <c r="L127" s="15"/>
      <c r="M127" s="15"/>
      <c r="N127" s="15"/>
      <c r="O127" s="15">
        <v>1</v>
      </c>
      <c r="P127" s="42"/>
      <c r="Q127" s="15">
        <v>0</v>
      </c>
      <c r="R127" s="15">
        <f t="shared" si="44"/>
        <v>1</v>
      </c>
      <c r="S127" s="15">
        <f t="shared" si="45"/>
        <v>2</v>
      </c>
      <c r="T127" s="15">
        <f t="shared" si="46"/>
        <v>3</v>
      </c>
      <c r="U127" s="15">
        <f t="shared" si="47"/>
        <v>6</v>
      </c>
      <c r="V127" s="15">
        <f t="shared" si="48"/>
        <v>10</v>
      </c>
      <c r="W127" s="13"/>
      <c r="X127" s="15">
        <f t="shared" si="37"/>
        <v>0</v>
      </c>
      <c r="Y127" s="15">
        <f t="shared" si="39"/>
        <v>0</v>
      </c>
      <c r="Z127" s="15">
        <f t="shared" si="40"/>
        <v>0</v>
      </c>
      <c r="AA127" s="15">
        <f t="shared" si="41"/>
        <v>0</v>
      </c>
      <c r="AB127" s="15">
        <f t="shared" si="42"/>
        <v>0</v>
      </c>
      <c r="AC127" s="15">
        <f t="shared" si="43"/>
        <v>10</v>
      </c>
      <c r="AD127" s="15">
        <f t="shared" si="49"/>
        <v>10</v>
      </c>
      <c r="AE127" s="212"/>
    </row>
    <row r="128" spans="1:31" ht="59.25" customHeight="1" x14ac:dyDescent="0.25">
      <c r="A128" s="222"/>
      <c r="B128" s="215"/>
      <c r="C128" s="209"/>
      <c r="D128" s="206"/>
      <c r="E128" s="204"/>
      <c r="F128" s="202" t="s">
        <v>298</v>
      </c>
      <c r="G128" s="40">
        <v>4</v>
      </c>
      <c r="H128" s="39" t="s">
        <v>299</v>
      </c>
      <c r="I128" s="202" t="s">
        <v>452</v>
      </c>
      <c r="J128" s="15"/>
      <c r="K128" s="15"/>
      <c r="L128" s="15"/>
      <c r="M128" s="15"/>
      <c r="N128" s="15"/>
      <c r="O128" s="15">
        <v>1</v>
      </c>
      <c r="P128" s="38"/>
      <c r="Q128" s="15">
        <v>0</v>
      </c>
      <c r="R128" s="15">
        <f t="shared" si="44"/>
        <v>1</v>
      </c>
      <c r="S128" s="15">
        <f t="shared" si="45"/>
        <v>2</v>
      </c>
      <c r="T128" s="15">
        <f t="shared" si="46"/>
        <v>3</v>
      </c>
      <c r="U128" s="15">
        <f t="shared" si="47"/>
        <v>6</v>
      </c>
      <c r="V128" s="15">
        <f t="shared" si="48"/>
        <v>10</v>
      </c>
      <c r="W128" s="13"/>
      <c r="X128" s="15">
        <f t="shared" si="37"/>
        <v>0</v>
      </c>
      <c r="Y128" s="15">
        <f t="shared" si="39"/>
        <v>0</v>
      </c>
      <c r="Z128" s="15">
        <f t="shared" si="40"/>
        <v>0</v>
      </c>
      <c r="AA128" s="15">
        <f t="shared" si="41"/>
        <v>0</v>
      </c>
      <c r="AB128" s="15">
        <f t="shared" si="42"/>
        <v>0</v>
      </c>
      <c r="AC128" s="15">
        <f t="shared" si="43"/>
        <v>10</v>
      </c>
      <c r="AD128" s="15">
        <f t="shared" si="38"/>
        <v>10</v>
      </c>
      <c r="AE128" s="212"/>
    </row>
    <row r="129" spans="1:31" ht="42" customHeight="1" x14ac:dyDescent="0.25">
      <c r="A129" s="222"/>
      <c r="B129" s="215"/>
      <c r="C129" s="209"/>
      <c r="D129" s="206"/>
      <c r="E129" s="207"/>
      <c r="F129" s="206"/>
      <c r="G129" s="40">
        <v>5</v>
      </c>
      <c r="H129" s="39" t="s">
        <v>300</v>
      </c>
      <c r="I129" s="206"/>
      <c r="J129" s="15"/>
      <c r="K129" s="15"/>
      <c r="L129" s="15"/>
      <c r="M129" s="15"/>
      <c r="N129" s="15"/>
      <c r="O129" s="15">
        <v>1</v>
      </c>
      <c r="P129" s="38"/>
      <c r="Q129" s="15">
        <v>0</v>
      </c>
      <c r="R129" s="15">
        <f t="shared" si="44"/>
        <v>1</v>
      </c>
      <c r="S129" s="15">
        <f t="shared" si="45"/>
        <v>2</v>
      </c>
      <c r="T129" s="15">
        <f t="shared" si="46"/>
        <v>3</v>
      </c>
      <c r="U129" s="15">
        <f t="shared" si="47"/>
        <v>6</v>
      </c>
      <c r="V129" s="15">
        <f t="shared" si="48"/>
        <v>10</v>
      </c>
      <c r="W129" s="13"/>
      <c r="X129" s="15">
        <f t="shared" si="37"/>
        <v>0</v>
      </c>
      <c r="Y129" s="15">
        <f t="shared" si="39"/>
        <v>0</v>
      </c>
      <c r="Z129" s="15">
        <f t="shared" si="40"/>
        <v>0</v>
      </c>
      <c r="AA129" s="15">
        <f t="shared" si="41"/>
        <v>0</v>
      </c>
      <c r="AB129" s="15">
        <f t="shared" si="42"/>
        <v>0</v>
      </c>
      <c r="AC129" s="15">
        <f t="shared" si="43"/>
        <v>10</v>
      </c>
      <c r="AD129" s="15">
        <f t="shared" si="38"/>
        <v>10</v>
      </c>
      <c r="AE129" s="212"/>
    </row>
    <row r="130" spans="1:31" ht="30" customHeight="1" x14ac:dyDescent="0.25">
      <c r="A130" s="222"/>
      <c r="B130" s="215"/>
      <c r="C130" s="210"/>
      <c r="D130" s="203"/>
      <c r="E130" s="205"/>
      <c r="F130" s="203"/>
      <c r="G130" s="40">
        <v>6</v>
      </c>
      <c r="H130" s="39" t="s">
        <v>301</v>
      </c>
      <c r="I130" s="203"/>
      <c r="J130" s="15"/>
      <c r="K130" s="15"/>
      <c r="L130" s="15"/>
      <c r="M130" s="15"/>
      <c r="N130" s="15"/>
      <c r="O130" s="15">
        <v>1</v>
      </c>
      <c r="P130" s="38"/>
      <c r="Q130" s="15">
        <v>0</v>
      </c>
      <c r="R130" s="15">
        <f t="shared" si="44"/>
        <v>1</v>
      </c>
      <c r="S130" s="15">
        <f t="shared" si="45"/>
        <v>2</v>
      </c>
      <c r="T130" s="15">
        <f t="shared" si="46"/>
        <v>3</v>
      </c>
      <c r="U130" s="15">
        <f t="shared" si="47"/>
        <v>6</v>
      </c>
      <c r="V130" s="15">
        <f t="shared" si="48"/>
        <v>10</v>
      </c>
      <c r="W130" s="13"/>
      <c r="X130" s="15">
        <f t="shared" si="37"/>
        <v>0</v>
      </c>
      <c r="Y130" s="15">
        <f t="shared" si="39"/>
        <v>0</v>
      </c>
      <c r="Z130" s="15">
        <f t="shared" si="40"/>
        <v>0</v>
      </c>
      <c r="AA130" s="15">
        <f t="shared" si="41"/>
        <v>0</v>
      </c>
      <c r="AB130" s="15">
        <f t="shared" si="42"/>
        <v>0</v>
      </c>
      <c r="AC130" s="15">
        <f t="shared" si="43"/>
        <v>10</v>
      </c>
      <c r="AD130" s="15">
        <f t="shared" si="38"/>
        <v>10</v>
      </c>
      <c r="AE130" s="212"/>
    </row>
    <row r="131" spans="1:31" ht="154.5" customHeight="1" x14ac:dyDescent="0.25">
      <c r="A131" s="222"/>
      <c r="B131" s="215"/>
      <c r="C131" s="204"/>
      <c r="D131" s="202" t="s">
        <v>302</v>
      </c>
      <c r="E131" s="40"/>
      <c r="F131" s="39" t="s">
        <v>107</v>
      </c>
      <c r="G131" s="40">
        <v>7</v>
      </c>
      <c r="H131" s="39" t="s">
        <v>303</v>
      </c>
      <c r="I131" s="39" t="s">
        <v>453</v>
      </c>
      <c r="J131" s="15"/>
      <c r="K131" s="15"/>
      <c r="L131" s="15"/>
      <c r="M131" s="15"/>
      <c r="N131" s="15"/>
      <c r="O131" s="15">
        <v>1</v>
      </c>
      <c r="P131" s="38"/>
      <c r="Q131" s="15">
        <v>0</v>
      </c>
      <c r="R131" s="15">
        <f t="shared" si="44"/>
        <v>1</v>
      </c>
      <c r="S131" s="15">
        <f t="shared" si="45"/>
        <v>2</v>
      </c>
      <c r="T131" s="15">
        <f t="shared" si="46"/>
        <v>3</v>
      </c>
      <c r="U131" s="15">
        <f t="shared" si="47"/>
        <v>6</v>
      </c>
      <c r="V131" s="15">
        <f t="shared" si="48"/>
        <v>10</v>
      </c>
      <c r="W131" s="13"/>
      <c r="X131" s="15">
        <f t="shared" si="37"/>
        <v>0</v>
      </c>
      <c r="Y131" s="15">
        <f t="shared" si="39"/>
        <v>0</v>
      </c>
      <c r="Z131" s="15">
        <f t="shared" si="40"/>
        <v>0</v>
      </c>
      <c r="AA131" s="15">
        <f t="shared" si="41"/>
        <v>0</v>
      </c>
      <c r="AB131" s="15">
        <f t="shared" si="42"/>
        <v>0</v>
      </c>
      <c r="AC131" s="15">
        <f t="shared" si="43"/>
        <v>10</v>
      </c>
      <c r="AD131" s="15">
        <f t="shared" si="38"/>
        <v>10</v>
      </c>
      <c r="AE131" s="212"/>
    </row>
    <row r="132" spans="1:31" ht="96" customHeight="1" x14ac:dyDescent="0.25">
      <c r="A132" s="222"/>
      <c r="B132" s="215"/>
      <c r="C132" s="205"/>
      <c r="D132" s="203"/>
      <c r="E132" s="40"/>
      <c r="F132" s="39" t="s">
        <v>304</v>
      </c>
      <c r="G132" s="40">
        <v>8</v>
      </c>
      <c r="H132" s="39" t="s">
        <v>305</v>
      </c>
      <c r="I132" s="39"/>
      <c r="J132" s="15"/>
      <c r="K132" s="15"/>
      <c r="L132" s="15"/>
      <c r="M132" s="15"/>
      <c r="N132" s="15"/>
      <c r="O132" s="15">
        <v>1</v>
      </c>
      <c r="P132" s="38"/>
      <c r="Q132" s="15">
        <v>0</v>
      </c>
      <c r="R132" s="15">
        <f t="shared" si="44"/>
        <v>1</v>
      </c>
      <c r="S132" s="15">
        <f t="shared" si="45"/>
        <v>2</v>
      </c>
      <c r="T132" s="15">
        <f t="shared" si="46"/>
        <v>3</v>
      </c>
      <c r="U132" s="15">
        <f t="shared" si="47"/>
        <v>6</v>
      </c>
      <c r="V132" s="15">
        <f t="shared" si="48"/>
        <v>10</v>
      </c>
      <c r="W132" s="13"/>
      <c r="X132" s="15">
        <f t="shared" si="37"/>
        <v>0</v>
      </c>
      <c r="Y132" s="15">
        <f t="shared" si="39"/>
        <v>0</v>
      </c>
      <c r="Z132" s="15">
        <f t="shared" si="40"/>
        <v>0</v>
      </c>
      <c r="AA132" s="15">
        <f t="shared" si="41"/>
        <v>0</v>
      </c>
      <c r="AB132" s="15">
        <f t="shared" si="42"/>
        <v>0</v>
      </c>
      <c r="AC132" s="15">
        <f t="shared" si="43"/>
        <v>10</v>
      </c>
      <c r="AD132" s="15">
        <f t="shared" si="38"/>
        <v>10</v>
      </c>
      <c r="AE132" s="212"/>
    </row>
    <row r="133" spans="1:31" ht="126.75" customHeight="1" x14ac:dyDescent="0.25">
      <c r="A133" s="222"/>
      <c r="B133" s="215"/>
      <c r="C133" s="208"/>
      <c r="D133" s="202" t="s">
        <v>306</v>
      </c>
      <c r="E133" s="204"/>
      <c r="F133" s="202" t="s">
        <v>107</v>
      </c>
      <c r="G133" s="40">
        <v>9</v>
      </c>
      <c r="H133" s="39" t="s">
        <v>307</v>
      </c>
      <c r="I133" s="202" t="s">
        <v>454</v>
      </c>
      <c r="J133" s="15"/>
      <c r="K133" s="15"/>
      <c r="L133" s="15"/>
      <c r="M133" s="15"/>
      <c r="N133" s="15"/>
      <c r="O133" s="15">
        <v>1</v>
      </c>
      <c r="P133" s="42"/>
      <c r="Q133" s="15">
        <v>0</v>
      </c>
      <c r="R133" s="15">
        <f t="shared" si="44"/>
        <v>1</v>
      </c>
      <c r="S133" s="15">
        <f t="shared" si="45"/>
        <v>2</v>
      </c>
      <c r="T133" s="15">
        <f t="shared" si="46"/>
        <v>3</v>
      </c>
      <c r="U133" s="15">
        <f t="shared" si="47"/>
        <v>6</v>
      </c>
      <c r="V133" s="15">
        <f t="shared" si="48"/>
        <v>10</v>
      </c>
      <c r="W133" s="13"/>
      <c r="X133" s="15">
        <f t="shared" si="37"/>
        <v>0</v>
      </c>
      <c r="Y133" s="15">
        <f t="shared" ref="Y133:Y164" si="50">K133*R133</f>
        <v>0</v>
      </c>
      <c r="Z133" s="15">
        <f t="shared" ref="Z133:Z164" si="51">L133*S133</f>
        <v>0</v>
      </c>
      <c r="AA133" s="15">
        <f t="shared" ref="AA133:AA164" si="52">M133*T133</f>
        <v>0</v>
      </c>
      <c r="AB133" s="15">
        <f t="shared" ref="AB133:AB164" si="53">N133*U133</f>
        <v>0</v>
      </c>
      <c r="AC133" s="15">
        <f t="shared" ref="AC133:AC164" si="54">O133*V133</f>
        <v>10</v>
      </c>
      <c r="AD133" s="15">
        <f t="shared" si="38"/>
        <v>10</v>
      </c>
      <c r="AE133" s="212"/>
    </row>
    <row r="134" spans="1:31" ht="78" customHeight="1" x14ac:dyDescent="0.25">
      <c r="A134" s="222"/>
      <c r="B134" s="215"/>
      <c r="C134" s="210"/>
      <c r="D134" s="203"/>
      <c r="E134" s="205"/>
      <c r="F134" s="203"/>
      <c r="G134" s="40">
        <v>10</v>
      </c>
      <c r="H134" s="39" t="s">
        <v>308</v>
      </c>
      <c r="I134" s="203"/>
      <c r="J134" s="15"/>
      <c r="K134" s="15"/>
      <c r="L134" s="15"/>
      <c r="M134" s="15"/>
      <c r="N134" s="15"/>
      <c r="O134" s="15">
        <v>1</v>
      </c>
      <c r="P134" s="42"/>
      <c r="Q134" s="15">
        <v>0</v>
      </c>
      <c r="R134" s="15">
        <f t="shared" si="44"/>
        <v>1</v>
      </c>
      <c r="S134" s="15">
        <f t="shared" si="45"/>
        <v>2</v>
      </c>
      <c r="T134" s="15">
        <f t="shared" si="46"/>
        <v>3</v>
      </c>
      <c r="U134" s="15">
        <f t="shared" si="47"/>
        <v>6</v>
      </c>
      <c r="V134" s="15">
        <f t="shared" si="48"/>
        <v>10</v>
      </c>
      <c r="W134" s="13"/>
      <c r="X134" s="15">
        <f t="shared" ref="X134:X197" si="55">J134*Q134</f>
        <v>0</v>
      </c>
      <c r="Y134" s="15">
        <f t="shared" si="50"/>
        <v>0</v>
      </c>
      <c r="Z134" s="15">
        <f t="shared" si="51"/>
        <v>0</v>
      </c>
      <c r="AA134" s="15">
        <f t="shared" si="52"/>
        <v>0</v>
      </c>
      <c r="AB134" s="15">
        <f t="shared" si="53"/>
        <v>0</v>
      </c>
      <c r="AC134" s="15">
        <f t="shared" si="54"/>
        <v>10</v>
      </c>
      <c r="AD134" s="15">
        <f t="shared" si="38"/>
        <v>10</v>
      </c>
      <c r="AE134" s="212"/>
    </row>
    <row r="135" spans="1:31" ht="189" customHeight="1" x14ac:dyDescent="0.25">
      <c r="A135" s="222"/>
      <c r="B135" s="215"/>
      <c r="C135" s="208"/>
      <c r="D135" s="202" t="s">
        <v>309</v>
      </c>
      <c r="E135" s="204"/>
      <c r="F135" s="202" t="s">
        <v>107</v>
      </c>
      <c r="G135" s="40">
        <v>11</v>
      </c>
      <c r="H135" s="39" t="s">
        <v>310</v>
      </c>
      <c r="I135" s="202" t="s">
        <v>455</v>
      </c>
      <c r="J135" s="15"/>
      <c r="K135" s="15"/>
      <c r="L135" s="15"/>
      <c r="M135" s="15"/>
      <c r="N135" s="15"/>
      <c r="O135" s="15">
        <v>1</v>
      </c>
      <c r="P135" s="42"/>
      <c r="Q135" s="15">
        <v>0</v>
      </c>
      <c r="R135" s="15">
        <f t="shared" si="44"/>
        <v>1</v>
      </c>
      <c r="S135" s="15">
        <f t="shared" si="45"/>
        <v>2</v>
      </c>
      <c r="T135" s="15">
        <f t="shared" si="46"/>
        <v>3</v>
      </c>
      <c r="U135" s="15">
        <f t="shared" si="47"/>
        <v>6</v>
      </c>
      <c r="V135" s="15">
        <f t="shared" si="48"/>
        <v>10</v>
      </c>
      <c r="W135" s="13"/>
      <c r="X135" s="15">
        <f t="shared" si="55"/>
        <v>0</v>
      </c>
      <c r="Y135" s="15">
        <f t="shared" si="50"/>
        <v>0</v>
      </c>
      <c r="Z135" s="15">
        <f t="shared" si="51"/>
        <v>0</v>
      </c>
      <c r="AA135" s="15">
        <f t="shared" si="52"/>
        <v>0</v>
      </c>
      <c r="AB135" s="15">
        <f t="shared" si="53"/>
        <v>0</v>
      </c>
      <c r="AC135" s="15">
        <f t="shared" si="54"/>
        <v>10</v>
      </c>
      <c r="AD135" s="15">
        <f t="shared" si="38"/>
        <v>10</v>
      </c>
      <c r="AE135" s="212"/>
    </row>
    <row r="136" spans="1:31" ht="135.75" customHeight="1" x14ac:dyDescent="0.25">
      <c r="A136" s="222"/>
      <c r="B136" s="215"/>
      <c r="C136" s="209"/>
      <c r="D136" s="206"/>
      <c r="E136" s="205"/>
      <c r="F136" s="203"/>
      <c r="G136" s="40">
        <v>12</v>
      </c>
      <c r="H136" s="39" t="s">
        <v>311</v>
      </c>
      <c r="I136" s="206"/>
      <c r="J136" s="15"/>
      <c r="K136" s="15"/>
      <c r="L136" s="15"/>
      <c r="M136" s="15"/>
      <c r="N136" s="15"/>
      <c r="O136" s="15">
        <v>1</v>
      </c>
      <c r="P136" s="42"/>
      <c r="Q136" s="15">
        <v>0</v>
      </c>
      <c r="R136" s="15">
        <f t="shared" si="44"/>
        <v>1</v>
      </c>
      <c r="S136" s="15">
        <f t="shared" si="45"/>
        <v>2</v>
      </c>
      <c r="T136" s="15">
        <f t="shared" si="46"/>
        <v>3</v>
      </c>
      <c r="U136" s="15">
        <f t="shared" si="47"/>
        <v>6</v>
      </c>
      <c r="V136" s="15">
        <f t="shared" si="48"/>
        <v>10</v>
      </c>
      <c r="W136" s="13"/>
      <c r="X136" s="15">
        <f t="shared" si="55"/>
        <v>0</v>
      </c>
      <c r="Y136" s="15">
        <f t="shared" si="50"/>
        <v>0</v>
      </c>
      <c r="Z136" s="15">
        <f t="shared" si="51"/>
        <v>0</v>
      </c>
      <c r="AA136" s="15">
        <f t="shared" si="52"/>
        <v>0</v>
      </c>
      <c r="AB136" s="15">
        <f t="shared" si="53"/>
        <v>0</v>
      </c>
      <c r="AC136" s="15">
        <f t="shared" si="54"/>
        <v>10</v>
      </c>
      <c r="AD136" s="15">
        <f t="shared" si="38"/>
        <v>10</v>
      </c>
      <c r="AE136" s="212"/>
    </row>
    <row r="137" spans="1:31" ht="42.75" customHeight="1" x14ac:dyDescent="0.25">
      <c r="A137" s="222"/>
      <c r="B137" s="215"/>
      <c r="C137" s="210"/>
      <c r="D137" s="203"/>
      <c r="E137" s="40"/>
      <c r="F137" s="39" t="s">
        <v>312</v>
      </c>
      <c r="G137" s="40">
        <v>13</v>
      </c>
      <c r="H137" s="39" t="s">
        <v>313</v>
      </c>
      <c r="I137" s="203"/>
      <c r="J137" s="15"/>
      <c r="K137" s="15"/>
      <c r="L137" s="15"/>
      <c r="M137" s="15"/>
      <c r="N137" s="15"/>
      <c r="O137" s="15">
        <v>1</v>
      </c>
      <c r="P137" s="42"/>
      <c r="Q137" s="15">
        <v>0</v>
      </c>
      <c r="R137" s="15">
        <f t="shared" si="44"/>
        <v>1</v>
      </c>
      <c r="S137" s="15">
        <f t="shared" si="45"/>
        <v>2</v>
      </c>
      <c r="T137" s="15">
        <f t="shared" si="46"/>
        <v>3</v>
      </c>
      <c r="U137" s="15">
        <f t="shared" si="47"/>
        <v>6</v>
      </c>
      <c r="V137" s="15">
        <f t="shared" si="48"/>
        <v>10</v>
      </c>
      <c r="W137" s="13"/>
      <c r="X137" s="15">
        <f t="shared" si="55"/>
        <v>0</v>
      </c>
      <c r="Y137" s="15">
        <f t="shared" si="50"/>
        <v>0</v>
      </c>
      <c r="Z137" s="15">
        <f t="shared" si="51"/>
        <v>0</v>
      </c>
      <c r="AA137" s="15">
        <f t="shared" si="52"/>
        <v>0</v>
      </c>
      <c r="AB137" s="15">
        <f t="shared" si="53"/>
        <v>0</v>
      </c>
      <c r="AC137" s="15">
        <f t="shared" si="54"/>
        <v>10</v>
      </c>
      <c r="AD137" s="15">
        <f t="shared" si="38"/>
        <v>10</v>
      </c>
      <c r="AE137" s="212"/>
    </row>
    <row r="138" spans="1:31" ht="45.75" customHeight="1" x14ac:dyDescent="0.25">
      <c r="A138" s="222"/>
      <c r="B138" s="215"/>
      <c r="C138" s="208"/>
      <c r="D138" s="202" t="s">
        <v>314</v>
      </c>
      <c r="E138" s="204"/>
      <c r="F138" s="202" t="s">
        <v>107</v>
      </c>
      <c r="G138" s="40">
        <v>14</v>
      </c>
      <c r="H138" s="39" t="s">
        <v>315</v>
      </c>
      <c r="I138" s="202" t="s">
        <v>409</v>
      </c>
      <c r="J138" s="15"/>
      <c r="K138" s="15"/>
      <c r="L138" s="15"/>
      <c r="M138" s="15"/>
      <c r="N138" s="15"/>
      <c r="O138" s="15">
        <v>1</v>
      </c>
      <c r="P138" s="42"/>
      <c r="Q138" s="15">
        <v>0</v>
      </c>
      <c r="R138" s="15">
        <f t="shared" si="44"/>
        <v>1</v>
      </c>
      <c r="S138" s="15">
        <f t="shared" si="45"/>
        <v>2</v>
      </c>
      <c r="T138" s="15">
        <f t="shared" si="46"/>
        <v>3</v>
      </c>
      <c r="U138" s="15">
        <f t="shared" si="47"/>
        <v>6</v>
      </c>
      <c r="V138" s="15">
        <f t="shared" si="48"/>
        <v>10</v>
      </c>
      <c r="W138" s="13"/>
      <c r="X138" s="15">
        <f t="shared" si="55"/>
        <v>0</v>
      </c>
      <c r="Y138" s="15">
        <f t="shared" si="50"/>
        <v>0</v>
      </c>
      <c r="Z138" s="15">
        <f t="shared" si="51"/>
        <v>0</v>
      </c>
      <c r="AA138" s="15">
        <f t="shared" si="52"/>
        <v>0</v>
      </c>
      <c r="AB138" s="15">
        <f t="shared" si="53"/>
        <v>0</v>
      </c>
      <c r="AC138" s="15">
        <f t="shared" si="54"/>
        <v>10</v>
      </c>
      <c r="AD138" s="15">
        <f t="shared" ref="AD138:AD142" si="56">X138+Y138+Z138+AA138+AB138+AC138</f>
        <v>10</v>
      </c>
      <c r="AE138" s="212"/>
    </row>
    <row r="139" spans="1:31" ht="57.75" customHeight="1" x14ac:dyDescent="0.25">
      <c r="A139" s="222"/>
      <c r="B139" s="215"/>
      <c r="C139" s="209"/>
      <c r="D139" s="206"/>
      <c r="E139" s="207"/>
      <c r="F139" s="206"/>
      <c r="G139" s="40">
        <v>15</v>
      </c>
      <c r="H139" s="39" t="s">
        <v>316</v>
      </c>
      <c r="I139" s="206"/>
      <c r="J139" s="15"/>
      <c r="K139" s="15"/>
      <c r="L139" s="15"/>
      <c r="M139" s="15"/>
      <c r="N139" s="15"/>
      <c r="O139" s="15">
        <v>1</v>
      </c>
      <c r="P139" s="42"/>
      <c r="Q139" s="15">
        <v>0</v>
      </c>
      <c r="R139" s="15">
        <f t="shared" si="44"/>
        <v>1</v>
      </c>
      <c r="S139" s="15">
        <f t="shared" si="45"/>
        <v>2</v>
      </c>
      <c r="T139" s="15">
        <f t="shared" si="46"/>
        <v>3</v>
      </c>
      <c r="U139" s="15">
        <f t="shared" si="47"/>
        <v>6</v>
      </c>
      <c r="V139" s="15">
        <f t="shared" si="48"/>
        <v>10</v>
      </c>
      <c r="W139" s="13"/>
      <c r="X139" s="15">
        <f t="shared" si="55"/>
        <v>0</v>
      </c>
      <c r="Y139" s="15">
        <f t="shared" si="50"/>
        <v>0</v>
      </c>
      <c r="Z139" s="15">
        <f t="shared" si="51"/>
        <v>0</v>
      </c>
      <c r="AA139" s="15">
        <f t="shared" si="52"/>
        <v>0</v>
      </c>
      <c r="AB139" s="15">
        <f t="shared" si="53"/>
        <v>0</v>
      </c>
      <c r="AC139" s="15">
        <f t="shared" si="54"/>
        <v>10</v>
      </c>
      <c r="AD139" s="15">
        <f t="shared" si="56"/>
        <v>10</v>
      </c>
      <c r="AE139" s="212"/>
    </row>
    <row r="140" spans="1:31" ht="53.25" customHeight="1" x14ac:dyDescent="0.25">
      <c r="A140" s="222"/>
      <c r="B140" s="215"/>
      <c r="C140" s="209"/>
      <c r="D140" s="206"/>
      <c r="E140" s="207"/>
      <c r="F140" s="206"/>
      <c r="G140" s="40">
        <v>16</v>
      </c>
      <c r="H140" s="39" t="s">
        <v>317</v>
      </c>
      <c r="I140" s="206"/>
      <c r="J140" s="15"/>
      <c r="K140" s="15"/>
      <c r="L140" s="15"/>
      <c r="M140" s="15"/>
      <c r="N140" s="15"/>
      <c r="O140" s="15">
        <v>1</v>
      </c>
      <c r="P140" s="42"/>
      <c r="Q140" s="15">
        <v>0</v>
      </c>
      <c r="R140" s="15">
        <f t="shared" si="44"/>
        <v>1</v>
      </c>
      <c r="S140" s="15">
        <f t="shared" si="45"/>
        <v>2</v>
      </c>
      <c r="T140" s="15">
        <f t="shared" si="46"/>
        <v>3</v>
      </c>
      <c r="U140" s="15">
        <f t="shared" si="47"/>
        <v>6</v>
      </c>
      <c r="V140" s="15">
        <f t="shared" si="48"/>
        <v>10</v>
      </c>
      <c r="W140" s="13"/>
      <c r="X140" s="15">
        <f t="shared" si="55"/>
        <v>0</v>
      </c>
      <c r="Y140" s="15">
        <f t="shared" si="50"/>
        <v>0</v>
      </c>
      <c r="Z140" s="15">
        <f t="shared" si="51"/>
        <v>0</v>
      </c>
      <c r="AA140" s="15">
        <f t="shared" si="52"/>
        <v>0</v>
      </c>
      <c r="AB140" s="15">
        <f t="shared" si="53"/>
        <v>0</v>
      </c>
      <c r="AC140" s="15">
        <f t="shared" si="54"/>
        <v>10</v>
      </c>
      <c r="AD140" s="15">
        <f t="shared" si="56"/>
        <v>10</v>
      </c>
      <c r="AE140" s="212"/>
    </row>
    <row r="141" spans="1:31" ht="56.25" customHeight="1" x14ac:dyDescent="0.25">
      <c r="A141" s="222"/>
      <c r="B141" s="215"/>
      <c r="C141" s="209"/>
      <c r="D141" s="206"/>
      <c r="E141" s="207"/>
      <c r="F141" s="206"/>
      <c r="G141" s="40">
        <v>17</v>
      </c>
      <c r="H141" s="39" t="s">
        <v>318</v>
      </c>
      <c r="I141" s="206"/>
      <c r="J141" s="15"/>
      <c r="K141" s="15"/>
      <c r="L141" s="15"/>
      <c r="M141" s="15"/>
      <c r="N141" s="15"/>
      <c r="O141" s="15">
        <v>1</v>
      </c>
      <c r="P141" s="42"/>
      <c r="Q141" s="15">
        <v>0</v>
      </c>
      <c r="R141" s="15">
        <f t="shared" si="44"/>
        <v>1</v>
      </c>
      <c r="S141" s="15">
        <f t="shared" si="45"/>
        <v>2</v>
      </c>
      <c r="T141" s="15">
        <f t="shared" si="46"/>
        <v>3</v>
      </c>
      <c r="U141" s="15">
        <f t="shared" si="47"/>
        <v>6</v>
      </c>
      <c r="V141" s="15">
        <f t="shared" si="48"/>
        <v>10</v>
      </c>
      <c r="W141" s="13"/>
      <c r="X141" s="15">
        <f t="shared" si="55"/>
        <v>0</v>
      </c>
      <c r="Y141" s="15">
        <f t="shared" si="50"/>
        <v>0</v>
      </c>
      <c r="Z141" s="15">
        <f t="shared" si="51"/>
        <v>0</v>
      </c>
      <c r="AA141" s="15">
        <f t="shared" si="52"/>
        <v>0</v>
      </c>
      <c r="AB141" s="15">
        <f t="shared" si="53"/>
        <v>0</v>
      </c>
      <c r="AC141" s="15">
        <f t="shared" si="54"/>
        <v>10</v>
      </c>
      <c r="AD141" s="15">
        <f t="shared" si="56"/>
        <v>10</v>
      </c>
      <c r="AE141" s="212"/>
    </row>
    <row r="142" spans="1:31" ht="57" customHeight="1" x14ac:dyDescent="0.25">
      <c r="A142" s="222"/>
      <c r="B142" s="215"/>
      <c r="C142" s="209"/>
      <c r="D142" s="206"/>
      <c r="E142" s="205"/>
      <c r="F142" s="203"/>
      <c r="G142" s="40">
        <v>18</v>
      </c>
      <c r="H142" s="39" t="s">
        <v>319</v>
      </c>
      <c r="I142" s="203"/>
      <c r="J142" s="15"/>
      <c r="K142" s="15"/>
      <c r="L142" s="15"/>
      <c r="M142" s="15"/>
      <c r="N142" s="15"/>
      <c r="O142" s="15">
        <v>1</v>
      </c>
      <c r="P142" s="42"/>
      <c r="Q142" s="15">
        <v>0</v>
      </c>
      <c r="R142" s="15">
        <f t="shared" si="44"/>
        <v>1</v>
      </c>
      <c r="S142" s="15">
        <f t="shared" si="45"/>
        <v>2</v>
      </c>
      <c r="T142" s="15">
        <f t="shared" si="46"/>
        <v>3</v>
      </c>
      <c r="U142" s="15">
        <f t="shared" si="47"/>
        <v>6</v>
      </c>
      <c r="V142" s="15">
        <f t="shared" si="48"/>
        <v>10</v>
      </c>
      <c r="W142" s="13"/>
      <c r="X142" s="15">
        <f t="shared" si="55"/>
        <v>0</v>
      </c>
      <c r="Y142" s="15">
        <f t="shared" si="50"/>
        <v>0</v>
      </c>
      <c r="Z142" s="15">
        <f t="shared" si="51"/>
        <v>0</v>
      </c>
      <c r="AA142" s="15">
        <f t="shared" si="52"/>
        <v>0</v>
      </c>
      <c r="AB142" s="15">
        <f t="shared" si="53"/>
        <v>0</v>
      </c>
      <c r="AC142" s="15">
        <f t="shared" si="54"/>
        <v>10</v>
      </c>
      <c r="AD142" s="15">
        <f t="shared" si="56"/>
        <v>10</v>
      </c>
      <c r="AE142" s="212"/>
    </row>
    <row r="143" spans="1:31" ht="64.5" customHeight="1" x14ac:dyDescent="0.25">
      <c r="A143" s="222"/>
      <c r="B143" s="215"/>
      <c r="C143" s="210"/>
      <c r="D143" s="203"/>
      <c r="E143" s="40"/>
      <c r="F143" s="39" t="s">
        <v>312</v>
      </c>
      <c r="G143" s="40">
        <v>19</v>
      </c>
      <c r="H143" s="39" t="s">
        <v>313</v>
      </c>
      <c r="I143" s="39" t="s">
        <v>312</v>
      </c>
      <c r="J143" s="15"/>
      <c r="K143" s="15"/>
      <c r="L143" s="15"/>
      <c r="M143" s="15"/>
      <c r="N143" s="15"/>
      <c r="O143" s="15">
        <v>1</v>
      </c>
      <c r="P143" s="42"/>
      <c r="Q143" s="15">
        <v>0</v>
      </c>
      <c r="R143" s="15">
        <f t="shared" si="44"/>
        <v>1</v>
      </c>
      <c r="S143" s="15">
        <f t="shared" si="45"/>
        <v>2</v>
      </c>
      <c r="T143" s="15">
        <f t="shared" si="46"/>
        <v>3</v>
      </c>
      <c r="U143" s="15">
        <f t="shared" si="47"/>
        <v>6</v>
      </c>
      <c r="V143" s="15">
        <f t="shared" si="48"/>
        <v>10</v>
      </c>
      <c r="W143" s="13"/>
      <c r="X143" s="15">
        <f t="shared" si="55"/>
        <v>0</v>
      </c>
      <c r="Y143" s="15">
        <f t="shared" si="50"/>
        <v>0</v>
      </c>
      <c r="Z143" s="15">
        <f t="shared" si="51"/>
        <v>0</v>
      </c>
      <c r="AA143" s="15">
        <f t="shared" si="52"/>
        <v>0</v>
      </c>
      <c r="AB143" s="15">
        <f t="shared" si="53"/>
        <v>0</v>
      </c>
      <c r="AC143" s="15">
        <f t="shared" si="54"/>
        <v>10</v>
      </c>
      <c r="AD143" s="15">
        <f t="shared" ref="AD143:AD196" si="57">X143+Y143+Z143+AA143+AB143+AC143</f>
        <v>10</v>
      </c>
      <c r="AE143" s="212"/>
    </row>
    <row r="144" spans="1:31" ht="139.5" customHeight="1" x14ac:dyDescent="0.25">
      <c r="A144" s="222"/>
      <c r="B144" s="215"/>
      <c r="C144" s="208"/>
      <c r="D144" s="202" t="s">
        <v>320</v>
      </c>
      <c r="E144" s="204"/>
      <c r="F144" s="202" t="s">
        <v>107</v>
      </c>
      <c r="G144" s="40">
        <v>20</v>
      </c>
      <c r="H144" s="39" t="s">
        <v>321</v>
      </c>
      <c r="I144" s="202" t="s">
        <v>408</v>
      </c>
      <c r="J144" s="15"/>
      <c r="K144" s="15"/>
      <c r="L144" s="15"/>
      <c r="M144" s="15"/>
      <c r="N144" s="15"/>
      <c r="O144" s="15">
        <v>1</v>
      </c>
      <c r="P144" s="42"/>
      <c r="Q144" s="15">
        <v>0</v>
      </c>
      <c r="R144" s="15">
        <f t="shared" si="44"/>
        <v>1</v>
      </c>
      <c r="S144" s="15">
        <f t="shared" si="45"/>
        <v>2</v>
      </c>
      <c r="T144" s="15">
        <f t="shared" si="46"/>
        <v>3</v>
      </c>
      <c r="U144" s="15">
        <f t="shared" si="47"/>
        <v>6</v>
      </c>
      <c r="V144" s="15">
        <f t="shared" si="48"/>
        <v>10</v>
      </c>
      <c r="W144" s="13"/>
      <c r="X144" s="15">
        <f t="shared" si="55"/>
        <v>0</v>
      </c>
      <c r="Y144" s="15">
        <f t="shared" si="50"/>
        <v>0</v>
      </c>
      <c r="Z144" s="15">
        <f t="shared" si="51"/>
        <v>0</v>
      </c>
      <c r="AA144" s="15">
        <f t="shared" si="52"/>
        <v>0</v>
      </c>
      <c r="AB144" s="15">
        <f t="shared" si="53"/>
        <v>0</v>
      </c>
      <c r="AC144" s="15">
        <f t="shared" si="54"/>
        <v>10</v>
      </c>
      <c r="AD144" s="15">
        <f t="shared" si="57"/>
        <v>10</v>
      </c>
      <c r="AE144" s="212"/>
    </row>
    <row r="145" spans="1:31" ht="90" customHeight="1" x14ac:dyDescent="0.25">
      <c r="A145" s="222"/>
      <c r="B145" s="215"/>
      <c r="C145" s="209"/>
      <c r="D145" s="206"/>
      <c r="E145" s="207"/>
      <c r="F145" s="206"/>
      <c r="G145" s="40">
        <v>21</v>
      </c>
      <c r="H145" s="39" t="s">
        <v>322</v>
      </c>
      <c r="I145" s="206"/>
      <c r="J145" s="15"/>
      <c r="K145" s="15"/>
      <c r="L145" s="15"/>
      <c r="M145" s="15"/>
      <c r="N145" s="15"/>
      <c r="O145" s="15">
        <v>1</v>
      </c>
      <c r="P145" s="42"/>
      <c r="Q145" s="15">
        <v>0</v>
      </c>
      <c r="R145" s="15">
        <f t="shared" si="44"/>
        <v>1</v>
      </c>
      <c r="S145" s="15">
        <f t="shared" si="45"/>
        <v>2</v>
      </c>
      <c r="T145" s="15">
        <f t="shared" si="46"/>
        <v>3</v>
      </c>
      <c r="U145" s="15">
        <f t="shared" si="47"/>
        <v>6</v>
      </c>
      <c r="V145" s="15">
        <f t="shared" si="48"/>
        <v>10</v>
      </c>
      <c r="W145" s="13"/>
      <c r="X145" s="15">
        <f t="shared" si="55"/>
        <v>0</v>
      </c>
      <c r="Y145" s="15">
        <f t="shared" si="50"/>
        <v>0</v>
      </c>
      <c r="Z145" s="15">
        <f t="shared" si="51"/>
        <v>0</v>
      </c>
      <c r="AA145" s="15">
        <f t="shared" si="52"/>
        <v>0</v>
      </c>
      <c r="AB145" s="15">
        <f t="shared" si="53"/>
        <v>0</v>
      </c>
      <c r="AC145" s="15">
        <f t="shared" si="54"/>
        <v>10</v>
      </c>
      <c r="AD145" s="15">
        <f t="shared" si="57"/>
        <v>10</v>
      </c>
      <c r="AE145" s="212"/>
    </row>
    <row r="146" spans="1:31" ht="55.5" customHeight="1" x14ac:dyDescent="0.25">
      <c r="A146" s="222"/>
      <c r="B146" s="215"/>
      <c r="C146" s="209"/>
      <c r="D146" s="206"/>
      <c r="E146" s="205"/>
      <c r="F146" s="203"/>
      <c r="G146" s="40">
        <v>22</v>
      </c>
      <c r="H146" s="39" t="s">
        <v>323</v>
      </c>
      <c r="I146" s="203"/>
      <c r="J146" s="15"/>
      <c r="K146" s="15"/>
      <c r="L146" s="15"/>
      <c r="M146" s="15"/>
      <c r="N146" s="15"/>
      <c r="O146" s="15">
        <v>1</v>
      </c>
      <c r="P146" s="42"/>
      <c r="Q146" s="15">
        <v>0</v>
      </c>
      <c r="R146" s="15">
        <f t="shared" si="44"/>
        <v>1</v>
      </c>
      <c r="S146" s="15">
        <f t="shared" si="45"/>
        <v>2</v>
      </c>
      <c r="T146" s="15">
        <f t="shared" si="46"/>
        <v>3</v>
      </c>
      <c r="U146" s="15">
        <f t="shared" si="47"/>
        <v>6</v>
      </c>
      <c r="V146" s="15">
        <f t="shared" si="48"/>
        <v>10</v>
      </c>
      <c r="W146" s="13"/>
      <c r="X146" s="15">
        <f t="shared" si="55"/>
        <v>0</v>
      </c>
      <c r="Y146" s="15">
        <f t="shared" si="50"/>
        <v>0</v>
      </c>
      <c r="Z146" s="15">
        <f t="shared" si="51"/>
        <v>0</v>
      </c>
      <c r="AA146" s="15">
        <f t="shared" si="52"/>
        <v>0</v>
      </c>
      <c r="AB146" s="15">
        <f t="shared" si="53"/>
        <v>0</v>
      </c>
      <c r="AC146" s="15">
        <f t="shared" si="54"/>
        <v>10</v>
      </c>
      <c r="AD146" s="15">
        <f t="shared" si="57"/>
        <v>10</v>
      </c>
      <c r="AE146" s="212"/>
    </row>
    <row r="147" spans="1:31" ht="60.75" customHeight="1" x14ac:dyDescent="0.25">
      <c r="A147" s="222"/>
      <c r="B147" s="215"/>
      <c r="C147" s="210"/>
      <c r="D147" s="203"/>
      <c r="E147" s="40"/>
      <c r="F147" s="39" t="s">
        <v>312</v>
      </c>
      <c r="G147" s="40">
        <v>23</v>
      </c>
      <c r="H147" s="39" t="s">
        <v>313</v>
      </c>
      <c r="I147" s="39" t="s">
        <v>312</v>
      </c>
      <c r="J147" s="15"/>
      <c r="K147" s="15"/>
      <c r="L147" s="15"/>
      <c r="M147" s="15"/>
      <c r="N147" s="15"/>
      <c r="O147" s="15">
        <v>1</v>
      </c>
      <c r="P147" s="42"/>
      <c r="Q147" s="15">
        <v>0</v>
      </c>
      <c r="R147" s="15">
        <f t="shared" si="44"/>
        <v>1</v>
      </c>
      <c r="S147" s="15">
        <f t="shared" si="45"/>
        <v>2</v>
      </c>
      <c r="T147" s="15">
        <f t="shared" si="46"/>
        <v>3</v>
      </c>
      <c r="U147" s="15">
        <f t="shared" si="47"/>
        <v>6</v>
      </c>
      <c r="V147" s="15">
        <f t="shared" si="48"/>
        <v>10</v>
      </c>
      <c r="W147" s="13"/>
      <c r="X147" s="15">
        <f t="shared" si="55"/>
        <v>0</v>
      </c>
      <c r="Y147" s="15">
        <f t="shared" si="50"/>
        <v>0</v>
      </c>
      <c r="Z147" s="15">
        <f t="shared" si="51"/>
        <v>0</v>
      </c>
      <c r="AA147" s="15">
        <f t="shared" si="52"/>
        <v>0</v>
      </c>
      <c r="AB147" s="15">
        <f t="shared" si="53"/>
        <v>0</v>
      </c>
      <c r="AC147" s="15">
        <f t="shared" si="54"/>
        <v>10</v>
      </c>
      <c r="AD147" s="15">
        <f t="shared" si="57"/>
        <v>10</v>
      </c>
      <c r="AE147" s="212"/>
    </row>
    <row r="148" spans="1:31" ht="72.75" customHeight="1" x14ac:dyDescent="0.25">
      <c r="A148" s="222"/>
      <c r="B148" s="215"/>
      <c r="C148" s="208"/>
      <c r="D148" s="202" t="s">
        <v>324</v>
      </c>
      <c r="E148" s="204"/>
      <c r="F148" s="202" t="s">
        <v>325</v>
      </c>
      <c r="G148" s="40">
        <v>24</v>
      </c>
      <c r="H148" s="39" t="s">
        <v>326</v>
      </c>
      <c r="I148" s="202" t="s">
        <v>407</v>
      </c>
      <c r="J148" s="15"/>
      <c r="K148" s="15"/>
      <c r="L148" s="15"/>
      <c r="M148" s="15"/>
      <c r="N148" s="15"/>
      <c r="O148" s="15">
        <v>1</v>
      </c>
      <c r="P148" s="42"/>
      <c r="Q148" s="15">
        <v>0</v>
      </c>
      <c r="R148" s="15">
        <f t="shared" si="44"/>
        <v>1</v>
      </c>
      <c r="S148" s="15">
        <f t="shared" si="45"/>
        <v>2</v>
      </c>
      <c r="T148" s="15">
        <f t="shared" si="46"/>
        <v>3</v>
      </c>
      <c r="U148" s="15">
        <f t="shared" si="47"/>
        <v>6</v>
      </c>
      <c r="V148" s="15">
        <f t="shared" si="48"/>
        <v>10</v>
      </c>
      <c r="W148" s="13"/>
      <c r="X148" s="15">
        <f t="shared" si="55"/>
        <v>0</v>
      </c>
      <c r="Y148" s="15">
        <f t="shared" si="50"/>
        <v>0</v>
      </c>
      <c r="Z148" s="15">
        <f t="shared" si="51"/>
        <v>0</v>
      </c>
      <c r="AA148" s="15">
        <f t="shared" si="52"/>
        <v>0</v>
      </c>
      <c r="AB148" s="15">
        <f t="shared" si="53"/>
        <v>0</v>
      </c>
      <c r="AC148" s="15">
        <f t="shared" si="54"/>
        <v>10</v>
      </c>
      <c r="AD148" s="15">
        <f t="shared" si="57"/>
        <v>10</v>
      </c>
      <c r="AE148" s="212"/>
    </row>
    <row r="149" spans="1:31" ht="84.75" customHeight="1" x14ac:dyDescent="0.25">
      <c r="A149" s="222"/>
      <c r="B149" s="215"/>
      <c r="C149" s="209"/>
      <c r="D149" s="206"/>
      <c r="E149" s="207"/>
      <c r="F149" s="206"/>
      <c r="G149" s="40">
        <v>25</v>
      </c>
      <c r="H149" s="39" t="s">
        <v>327</v>
      </c>
      <c r="I149" s="206"/>
      <c r="J149" s="15"/>
      <c r="K149" s="15"/>
      <c r="L149" s="15"/>
      <c r="M149" s="15"/>
      <c r="N149" s="15"/>
      <c r="O149" s="15">
        <v>1</v>
      </c>
      <c r="P149" s="42"/>
      <c r="Q149" s="15">
        <v>0</v>
      </c>
      <c r="R149" s="15">
        <f t="shared" si="44"/>
        <v>1</v>
      </c>
      <c r="S149" s="15">
        <f t="shared" si="45"/>
        <v>2</v>
      </c>
      <c r="T149" s="15">
        <f t="shared" si="46"/>
        <v>3</v>
      </c>
      <c r="U149" s="15">
        <f t="shared" si="47"/>
        <v>6</v>
      </c>
      <c r="V149" s="15">
        <f t="shared" si="48"/>
        <v>10</v>
      </c>
      <c r="W149" s="13"/>
      <c r="X149" s="15">
        <f t="shared" si="55"/>
        <v>0</v>
      </c>
      <c r="Y149" s="15">
        <f t="shared" si="50"/>
        <v>0</v>
      </c>
      <c r="Z149" s="15">
        <f t="shared" si="51"/>
        <v>0</v>
      </c>
      <c r="AA149" s="15">
        <f t="shared" si="52"/>
        <v>0</v>
      </c>
      <c r="AB149" s="15">
        <f t="shared" si="53"/>
        <v>0</v>
      </c>
      <c r="AC149" s="15">
        <f t="shared" si="54"/>
        <v>10</v>
      </c>
      <c r="AD149" s="15">
        <f t="shared" si="57"/>
        <v>10</v>
      </c>
      <c r="AE149" s="212"/>
    </row>
    <row r="150" spans="1:31" ht="72" customHeight="1" x14ac:dyDescent="0.25">
      <c r="A150" s="222"/>
      <c r="B150" s="215"/>
      <c r="C150" s="209"/>
      <c r="D150" s="206"/>
      <c r="E150" s="205"/>
      <c r="F150" s="203"/>
      <c r="G150" s="40">
        <v>26</v>
      </c>
      <c r="H150" s="39" t="s">
        <v>328</v>
      </c>
      <c r="I150" s="203"/>
      <c r="J150" s="15"/>
      <c r="K150" s="15"/>
      <c r="L150" s="15"/>
      <c r="M150" s="15"/>
      <c r="N150" s="15"/>
      <c r="O150" s="15">
        <v>1</v>
      </c>
      <c r="P150" s="42"/>
      <c r="Q150" s="15">
        <v>0</v>
      </c>
      <c r="R150" s="15">
        <f t="shared" si="44"/>
        <v>1</v>
      </c>
      <c r="S150" s="15">
        <f t="shared" si="45"/>
        <v>2</v>
      </c>
      <c r="T150" s="15">
        <f t="shared" si="46"/>
        <v>3</v>
      </c>
      <c r="U150" s="15">
        <f t="shared" si="47"/>
        <v>6</v>
      </c>
      <c r="V150" s="15">
        <f t="shared" si="48"/>
        <v>10</v>
      </c>
      <c r="W150" s="13"/>
      <c r="X150" s="15">
        <f t="shared" si="55"/>
        <v>0</v>
      </c>
      <c r="Y150" s="15">
        <f t="shared" si="50"/>
        <v>0</v>
      </c>
      <c r="Z150" s="15">
        <f t="shared" si="51"/>
        <v>0</v>
      </c>
      <c r="AA150" s="15">
        <f t="shared" si="52"/>
        <v>0</v>
      </c>
      <c r="AB150" s="15">
        <f t="shared" si="53"/>
        <v>0</v>
      </c>
      <c r="AC150" s="15">
        <f t="shared" si="54"/>
        <v>10</v>
      </c>
      <c r="AD150" s="15">
        <f t="shared" si="57"/>
        <v>10</v>
      </c>
      <c r="AE150" s="212"/>
    </row>
    <row r="151" spans="1:31" ht="105" customHeight="1" x14ac:dyDescent="0.25">
      <c r="A151" s="222"/>
      <c r="B151" s="215"/>
      <c r="C151" s="210"/>
      <c r="D151" s="203"/>
      <c r="E151" s="40"/>
      <c r="F151" s="39" t="s">
        <v>329</v>
      </c>
      <c r="G151" s="40">
        <v>27</v>
      </c>
      <c r="H151" s="39" t="s">
        <v>313</v>
      </c>
      <c r="I151" s="39" t="s">
        <v>329</v>
      </c>
      <c r="J151" s="15"/>
      <c r="K151" s="15"/>
      <c r="L151" s="15"/>
      <c r="M151" s="15"/>
      <c r="N151" s="15"/>
      <c r="O151" s="15">
        <v>1</v>
      </c>
      <c r="P151" s="42"/>
      <c r="Q151" s="15">
        <v>0</v>
      </c>
      <c r="R151" s="15">
        <f t="shared" si="44"/>
        <v>1</v>
      </c>
      <c r="S151" s="15">
        <f t="shared" si="45"/>
        <v>2</v>
      </c>
      <c r="T151" s="15">
        <f t="shared" si="46"/>
        <v>3</v>
      </c>
      <c r="U151" s="15">
        <f t="shared" si="47"/>
        <v>6</v>
      </c>
      <c r="V151" s="15">
        <f t="shared" si="48"/>
        <v>10</v>
      </c>
      <c r="W151" s="13"/>
      <c r="X151" s="15">
        <f t="shared" si="55"/>
        <v>0</v>
      </c>
      <c r="Y151" s="15">
        <f t="shared" si="50"/>
        <v>0</v>
      </c>
      <c r="Z151" s="15">
        <f t="shared" si="51"/>
        <v>0</v>
      </c>
      <c r="AA151" s="15">
        <f t="shared" si="52"/>
        <v>0</v>
      </c>
      <c r="AB151" s="15">
        <f t="shared" si="53"/>
        <v>0</v>
      </c>
      <c r="AC151" s="15">
        <f t="shared" si="54"/>
        <v>10</v>
      </c>
      <c r="AD151" s="15">
        <f t="shared" si="57"/>
        <v>10</v>
      </c>
      <c r="AE151" s="212"/>
    </row>
    <row r="152" spans="1:31" ht="102.75" customHeight="1" x14ac:dyDescent="0.25">
      <c r="A152" s="222"/>
      <c r="B152" s="215"/>
      <c r="C152" s="204"/>
      <c r="D152" s="202" t="s">
        <v>330</v>
      </c>
      <c r="E152" s="204"/>
      <c r="F152" s="202" t="s">
        <v>107</v>
      </c>
      <c r="G152" s="40">
        <v>28</v>
      </c>
      <c r="H152" s="39" t="s">
        <v>331</v>
      </c>
      <c r="I152" s="202" t="s">
        <v>406</v>
      </c>
      <c r="J152" s="15"/>
      <c r="K152" s="15"/>
      <c r="L152" s="15"/>
      <c r="M152" s="15"/>
      <c r="N152" s="15"/>
      <c r="O152" s="15">
        <v>1</v>
      </c>
      <c r="P152" s="42"/>
      <c r="Q152" s="15">
        <v>0</v>
      </c>
      <c r="R152" s="15">
        <f t="shared" si="44"/>
        <v>1</v>
      </c>
      <c r="S152" s="15">
        <f t="shared" si="45"/>
        <v>2</v>
      </c>
      <c r="T152" s="15">
        <f t="shared" si="46"/>
        <v>3</v>
      </c>
      <c r="U152" s="15">
        <f t="shared" si="47"/>
        <v>6</v>
      </c>
      <c r="V152" s="15">
        <f t="shared" si="48"/>
        <v>10</v>
      </c>
      <c r="W152" s="13"/>
      <c r="X152" s="15">
        <f t="shared" si="55"/>
        <v>0</v>
      </c>
      <c r="Y152" s="15">
        <f t="shared" si="50"/>
        <v>0</v>
      </c>
      <c r="Z152" s="15">
        <f t="shared" si="51"/>
        <v>0</v>
      </c>
      <c r="AA152" s="15">
        <f t="shared" si="52"/>
        <v>0</v>
      </c>
      <c r="AB152" s="15">
        <f t="shared" si="53"/>
        <v>0</v>
      </c>
      <c r="AC152" s="15">
        <f t="shared" si="54"/>
        <v>10</v>
      </c>
      <c r="AD152" s="15">
        <f t="shared" ref="AD152:AD158" si="58">X152+Y152+Z152+AA152+AB152+AC152</f>
        <v>10</v>
      </c>
      <c r="AE152" s="212"/>
    </row>
    <row r="153" spans="1:31" ht="87" customHeight="1" x14ac:dyDescent="0.25">
      <c r="A153" s="222"/>
      <c r="B153" s="215"/>
      <c r="C153" s="207"/>
      <c r="D153" s="206"/>
      <c r="E153" s="207"/>
      <c r="F153" s="206"/>
      <c r="G153" s="40">
        <v>29</v>
      </c>
      <c r="H153" s="39" t="s">
        <v>332</v>
      </c>
      <c r="I153" s="206"/>
      <c r="J153" s="15"/>
      <c r="K153" s="15"/>
      <c r="L153" s="15"/>
      <c r="M153" s="15"/>
      <c r="N153" s="15"/>
      <c r="O153" s="15">
        <v>1</v>
      </c>
      <c r="P153" s="42"/>
      <c r="Q153" s="15">
        <v>0</v>
      </c>
      <c r="R153" s="15">
        <f t="shared" si="44"/>
        <v>1</v>
      </c>
      <c r="S153" s="15">
        <f t="shared" si="45"/>
        <v>2</v>
      </c>
      <c r="T153" s="15">
        <f t="shared" si="46"/>
        <v>3</v>
      </c>
      <c r="U153" s="15">
        <f t="shared" si="47"/>
        <v>6</v>
      </c>
      <c r="V153" s="15">
        <f t="shared" si="48"/>
        <v>10</v>
      </c>
      <c r="W153" s="13"/>
      <c r="X153" s="15">
        <f t="shared" si="55"/>
        <v>0</v>
      </c>
      <c r="Y153" s="15">
        <f t="shared" si="50"/>
        <v>0</v>
      </c>
      <c r="Z153" s="15">
        <f t="shared" si="51"/>
        <v>0</v>
      </c>
      <c r="AA153" s="15">
        <f t="shared" si="52"/>
        <v>0</v>
      </c>
      <c r="AB153" s="15">
        <f t="shared" si="53"/>
        <v>0</v>
      </c>
      <c r="AC153" s="15">
        <f t="shared" si="54"/>
        <v>10</v>
      </c>
      <c r="AD153" s="15">
        <f t="shared" si="58"/>
        <v>10</v>
      </c>
      <c r="AE153" s="212"/>
    </row>
    <row r="154" spans="1:31" ht="78.75" customHeight="1" x14ac:dyDescent="0.25">
      <c r="A154" s="222"/>
      <c r="B154" s="215"/>
      <c r="C154" s="205"/>
      <c r="D154" s="203"/>
      <c r="E154" s="205"/>
      <c r="F154" s="203"/>
      <c r="G154" s="40">
        <v>30</v>
      </c>
      <c r="H154" s="39" t="s">
        <v>333</v>
      </c>
      <c r="I154" s="203"/>
      <c r="J154" s="15"/>
      <c r="K154" s="15"/>
      <c r="L154" s="15"/>
      <c r="M154" s="15"/>
      <c r="N154" s="15"/>
      <c r="O154" s="15">
        <v>1</v>
      </c>
      <c r="P154" s="42"/>
      <c r="Q154" s="15">
        <v>0</v>
      </c>
      <c r="R154" s="15">
        <f t="shared" si="44"/>
        <v>1</v>
      </c>
      <c r="S154" s="15">
        <f t="shared" si="45"/>
        <v>2</v>
      </c>
      <c r="T154" s="15">
        <f t="shared" si="46"/>
        <v>3</v>
      </c>
      <c r="U154" s="15">
        <f t="shared" si="47"/>
        <v>6</v>
      </c>
      <c r="V154" s="15">
        <f t="shared" si="48"/>
        <v>10</v>
      </c>
      <c r="W154" s="13"/>
      <c r="X154" s="15">
        <f t="shared" si="55"/>
        <v>0</v>
      </c>
      <c r="Y154" s="15">
        <f t="shared" si="50"/>
        <v>0</v>
      </c>
      <c r="Z154" s="15">
        <f t="shared" si="51"/>
        <v>0</v>
      </c>
      <c r="AA154" s="15">
        <f t="shared" si="52"/>
        <v>0</v>
      </c>
      <c r="AB154" s="15">
        <f t="shared" si="53"/>
        <v>0</v>
      </c>
      <c r="AC154" s="15">
        <f t="shared" si="54"/>
        <v>10</v>
      </c>
      <c r="AD154" s="15">
        <f t="shared" si="58"/>
        <v>10</v>
      </c>
      <c r="AE154" s="212"/>
    </row>
    <row r="155" spans="1:31" ht="61.5" customHeight="1" x14ac:dyDescent="0.25">
      <c r="A155" s="222"/>
      <c r="B155" s="215"/>
      <c r="C155" s="43"/>
      <c r="D155" s="39"/>
      <c r="E155" s="40"/>
      <c r="F155" s="39" t="s">
        <v>312</v>
      </c>
      <c r="G155" s="40">
        <v>31</v>
      </c>
      <c r="H155" s="39" t="s">
        <v>313</v>
      </c>
      <c r="I155" s="39" t="s">
        <v>312</v>
      </c>
      <c r="J155" s="15"/>
      <c r="K155" s="15"/>
      <c r="L155" s="15"/>
      <c r="M155" s="15"/>
      <c r="N155" s="15"/>
      <c r="O155" s="15">
        <v>1</v>
      </c>
      <c r="P155" s="42"/>
      <c r="Q155" s="15">
        <v>0</v>
      </c>
      <c r="R155" s="15">
        <f t="shared" si="44"/>
        <v>1</v>
      </c>
      <c r="S155" s="15">
        <f t="shared" si="45"/>
        <v>2</v>
      </c>
      <c r="T155" s="15">
        <f t="shared" si="46"/>
        <v>3</v>
      </c>
      <c r="U155" s="15">
        <f t="shared" si="47"/>
        <v>6</v>
      </c>
      <c r="V155" s="15">
        <f t="shared" si="48"/>
        <v>10</v>
      </c>
      <c r="W155" s="13"/>
      <c r="X155" s="15">
        <f t="shared" si="55"/>
        <v>0</v>
      </c>
      <c r="Y155" s="15">
        <f t="shared" si="50"/>
        <v>0</v>
      </c>
      <c r="Z155" s="15">
        <f t="shared" si="51"/>
        <v>0</v>
      </c>
      <c r="AA155" s="15">
        <f t="shared" si="52"/>
        <v>0</v>
      </c>
      <c r="AB155" s="15">
        <f t="shared" si="53"/>
        <v>0</v>
      </c>
      <c r="AC155" s="15">
        <f t="shared" si="54"/>
        <v>10</v>
      </c>
      <c r="AD155" s="15">
        <f t="shared" si="58"/>
        <v>10</v>
      </c>
      <c r="AE155" s="212"/>
    </row>
    <row r="156" spans="1:31" ht="81.75" customHeight="1" x14ac:dyDescent="0.25">
      <c r="A156" s="222"/>
      <c r="B156" s="215"/>
      <c r="C156" s="208"/>
      <c r="D156" s="202" t="s">
        <v>334</v>
      </c>
      <c r="E156" s="204"/>
      <c r="F156" s="202" t="s">
        <v>107</v>
      </c>
      <c r="G156" s="40">
        <v>32</v>
      </c>
      <c r="H156" s="39" t="s">
        <v>335</v>
      </c>
      <c r="I156" s="202" t="s">
        <v>405</v>
      </c>
      <c r="J156" s="15"/>
      <c r="K156" s="15"/>
      <c r="L156" s="15"/>
      <c r="M156" s="15"/>
      <c r="N156" s="15"/>
      <c r="O156" s="15">
        <v>1</v>
      </c>
      <c r="P156" s="42"/>
      <c r="Q156" s="15">
        <v>0</v>
      </c>
      <c r="R156" s="15">
        <f t="shared" si="44"/>
        <v>1</v>
      </c>
      <c r="S156" s="15">
        <f t="shared" si="45"/>
        <v>2</v>
      </c>
      <c r="T156" s="15">
        <f t="shared" si="46"/>
        <v>3</v>
      </c>
      <c r="U156" s="15">
        <f t="shared" si="47"/>
        <v>6</v>
      </c>
      <c r="V156" s="15">
        <f t="shared" si="48"/>
        <v>10</v>
      </c>
      <c r="W156" s="13"/>
      <c r="X156" s="15">
        <f t="shared" si="55"/>
        <v>0</v>
      </c>
      <c r="Y156" s="15">
        <f t="shared" si="50"/>
        <v>0</v>
      </c>
      <c r="Z156" s="15">
        <f t="shared" si="51"/>
        <v>0</v>
      </c>
      <c r="AA156" s="15">
        <f t="shared" si="52"/>
        <v>0</v>
      </c>
      <c r="AB156" s="15">
        <f t="shared" si="53"/>
        <v>0</v>
      </c>
      <c r="AC156" s="15">
        <f t="shared" si="54"/>
        <v>10</v>
      </c>
      <c r="AD156" s="15">
        <f t="shared" si="58"/>
        <v>10</v>
      </c>
      <c r="AE156" s="212"/>
    </row>
    <row r="157" spans="1:31" ht="107.25" customHeight="1" x14ac:dyDescent="0.25">
      <c r="A157" s="222"/>
      <c r="B157" s="215"/>
      <c r="C157" s="209"/>
      <c r="D157" s="206"/>
      <c r="E157" s="207"/>
      <c r="F157" s="206"/>
      <c r="G157" s="40">
        <v>33</v>
      </c>
      <c r="H157" s="39" t="s">
        <v>336</v>
      </c>
      <c r="I157" s="206"/>
      <c r="J157" s="15"/>
      <c r="K157" s="15"/>
      <c r="L157" s="15"/>
      <c r="M157" s="15"/>
      <c r="N157" s="15"/>
      <c r="O157" s="15">
        <v>1</v>
      </c>
      <c r="P157" s="42"/>
      <c r="Q157" s="15">
        <v>0</v>
      </c>
      <c r="R157" s="15">
        <f t="shared" si="44"/>
        <v>1</v>
      </c>
      <c r="S157" s="15">
        <f t="shared" si="45"/>
        <v>2</v>
      </c>
      <c r="T157" s="15">
        <f t="shared" si="46"/>
        <v>3</v>
      </c>
      <c r="U157" s="15">
        <f t="shared" si="47"/>
        <v>6</v>
      </c>
      <c r="V157" s="15">
        <f t="shared" si="48"/>
        <v>10</v>
      </c>
      <c r="W157" s="13"/>
      <c r="X157" s="15">
        <f t="shared" si="55"/>
        <v>0</v>
      </c>
      <c r="Y157" s="15">
        <f t="shared" si="50"/>
        <v>0</v>
      </c>
      <c r="Z157" s="15">
        <f t="shared" si="51"/>
        <v>0</v>
      </c>
      <c r="AA157" s="15">
        <f t="shared" si="52"/>
        <v>0</v>
      </c>
      <c r="AB157" s="15">
        <f t="shared" si="53"/>
        <v>0</v>
      </c>
      <c r="AC157" s="15">
        <f t="shared" si="54"/>
        <v>10</v>
      </c>
      <c r="AD157" s="15">
        <f t="shared" si="58"/>
        <v>10</v>
      </c>
      <c r="AE157" s="212"/>
    </row>
    <row r="158" spans="1:31" ht="85.5" customHeight="1" x14ac:dyDescent="0.25">
      <c r="A158" s="222"/>
      <c r="B158" s="215"/>
      <c r="C158" s="209"/>
      <c r="D158" s="206"/>
      <c r="E158" s="205"/>
      <c r="F158" s="203"/>
      <c r="G158" s="40">
        <v>34</v>
      </c>
      <c r="H158" s="39" t="s">
        <v>337</v>
      </c>
      <c r="I158" s="203"/>
      <c r="J158" s="15"/>
      <c r="K158" s="15"/>
      <c r="L158" s="15"/>
      <c r="M158" s="15"/>
      <c r="N158" s="15"/>
      <c r="O158" s="15">
        <v>1</v>
      </c>
      <c r="P158" s="42"/>
      <c r="Q158" s="15">
        <v>0</v>
      </c>
      <c r="R158" s="15">
        <f t="shared" si="44"/>
        <v>1</v>
      </c>
      <c r="S158" s="15">
        <f t="shared" si="45"/>
        <v>2</v>
      </c>
      <c r="T158" s="15">
        <f t="shared" si="46"/>
        <v>3</v>
      </c>
      <c r="U158" s="15">
        <f t="shared" si="47"/>
        <v>6</v>
      </c>
      <c r="V158" s="15">
        <f t="shared" si="48"/>
        <v>10</v>
      </c>
      <c r="W158" s="13"/>
      <c r="X158" s="15">
        <f t="shared" si="55"/>
        <v>0</v>
      </c>
      <c r="Y158" s="15">
        <f t="shared" si="50"/>
        <v>0</v>
      </c>
      <c r="Z158" s="15">
        <f t="shared" si="51"/>
        <v>0</v>
      </c>
      <c r="AA158" s="15">
        <f t="shared" si="52"/>
        <v>0</v>
      </c>
      <c r="AB158" s="15">
        <f t="shared" si="53"/>
        <v>0</v>
      </c>
      <c r="AC158" s="15">
        <f t="shared" si="54"/>
        <v>10</v>
      </c>
      <c r="AD158" s="15">
        <f t="shared" si="58"/>
        <v>10</v>
      </c>
      <c r="AE158" s="212"/>
    </row>
    <row r="159" spans="1:31" ht="68.25" customHeight="1" x14ac:dyDescent="0.25">
      <c r="A159" s="222"/>
      <c r="B159" s="215"/>
      <c r="C159" s="210"/>
      <c r="D159" s="203"/>
      <c r="E159" s="40"/>
      <c r="F159" s="39" t="s">
        <v>312</v>
      </c>
      <c r="G159" s="40">
        <v>35</v>
      </c>
      <c r="H159" s="39" t="s">
        <v>313</v>
      </c>
      <c r="I159" s="39" t="s">
        <v>312</v>
      </c>
      <c r="J159" s="15"/>
      <c r="K159" s="15"/>
      <c r="L159" s="15"/>
      <c r="M159" s="15"/>
      <c r="N159" s="15"/>
      <c r="O159" s="15">
        <v>1</v>
      </c>
      <c r="P159" s="42"/>
      <c r="Q159" s="15">
        <v>0</v>
      </c>
      <c r="R159" s="15">
        <f t="shared" si="44"/>
        <v>1</v>
      </c>
      <c r="S159" s="15">
        <f t="shared" si="45"/>
        <v>2</v>
      </c>
      <c r="T159" s="15">
        <f t="shared" si="46"/>
        <v>3</v>
      </c>
      <c r="U159" s="15">
        <f t="shared" si="47"/>
        <v>6</v>
      </c>
      <c r="V159" s="15">
        <f t="shared" si="48"/>
        <v>10</v>
      </c>
      <c r="W159" s="13"/>
      <c r="X159" s="15">
        <f t="shared" si="55"/>
        <v>0</v>
      </c>
      <c r="Y159" s="15">
        <f t="shared" si="50"/>
        <v>0</v>
      </c>
      <c r="Z159" s="15">
        <f t="shared" si="51"/>
        <v>0</v>
      </c>
      <c r="AA159" s="15">
        <f t="shared" si="52"/>
        <v>0</v>
      </c>
      <c r="AB159" s="15">
        <f t="shared" si="53"/>
        <v>0</v>
      </c>
      <c r="AC159" s="15">
        <f t="shared" si="54"/>
        <v>10</v>
      </c>
      <c r="AD159" s="15">
        <f t="shared" ref="AD159:AD194" si="59">X159+Y159+Z159+AA159+AB159+AC159</f>
        <v>10</v>
      </c>
      <c r="AE159" s="212"/>
    </row>
    <row r="160" spans="1:31" ht="105" customHeight="1" x14ac:dyDescent="0.25">
      <c r="A160" s="222"/>
      <c r="B160" s="215"/>
      <c r="C160" s="208"/>
      <c r="D160" s="202" t="s">
        <v>338</v>
      </c>
      <c r="E160" s="204"/>
      <c r="F160" s="202" t="s">
        <v>107</v>
      </c>
      <c r="G160" s="40">
        <v>36</v>
      </c>
      <c r="H160" s="39" t="s">
        <v>339</v>
      </c>
      <c r="I160" s="202" t="s">
        <v>404</v>
      </c>
      <c r="J160" s="15"/>
      <c r="K160" s="15"/>
      <c r="L160" s="15"/>
      <c r="M160" s="15"/>
      <c r="N160" s="15"/>
      <c r="O160" s="15">
        <v>1</v>
      </c>
      <c r="P160" s="42"/>
      <c r="Q160" s="15">
        <v>0</v>
      </c>
      <c r="R160" s="15">
        <f t="shared" si="44"/>
        <v>1</v>
      </c>
      <c r="S160" s="15">
        <f t="shared" si="45"/>
        <v>2</v>
      </c>
      <c r="T160" s="15">
        <f t="shared" si="46"/>
        <v>3</v>
      </c>
      <c r="U160" s="15">
        <f t="shared" si="47"/>
        <v>6</v>
      </c>
      <c r="V160" s="15">
        <f t="shared" si="48"/>
        <v>10</v>
      </c>
      <c r="W160" s="13"/>
      <c r="X160" s="15">
        <f t="shared" si="55"/>
        <v>0</v>
      </c>
      <c r="Y160" s="15">
        <f t="shared" si="50"/>
        <v>0</v>
      </c>
      <c r="Z160" s="15">
        <f t="shared" si="51"/>
        <v>0</v>
      </c>
      <c r="AA160" s="15">
        <f t="shared" si="52"/>
        <v>0</v>
      </c>
      <c r="AB160" s="15">
        <f t="shared" si="53"/>
        <v>0</v>
      </c>
      <c r="AC160" s="15">
        <f t="shared" si="54"/>
        <v>10</v>
      </c>
      <c r="AD160" s="15">
        <f t="shared" si="59"/>
        <v>10</v>
      </c>
      <c r="AE160" s="212"/>
    </row>
    <row r="161" spans="1:31" ht="130.5" customHeight="1" x14ac:dyDescent="0.25">
      <c r="A161" s="222"/>
      <c r="B161" s="215"/>
      <c r="C161" s="209"/>
      <c r="D161" s="206"/>
      <c r="E161" s="207"/>
      <c r="F161" s="206"/>
      <c r="G161" s="40">
        <v>37</v>
      </c>
      <c r="H161" s="39" t="s">
        <v>340</v>
      </c>
      <c r="I161" s="206"/>
      <c r="J161" s="15"/>
      <c r="K161" s="15"/>
      <c r="L161" s="15"/>
      <c r="M161" s="15"/>
      <c r="N161" s="15"/>
      <c r="O161" s="15">
        <v>1</v>
      </c>
      <c r="P161" s="42"/>
      <c r="Q161" s="15">
        <v>0</v>
      </c>
      <c r="R161" s="15">
        <f t="shared" si="44"/>
        <v>1</v>
      </c>
      <c r="S161" s="15">
        <f t="shared" si="45"/>
        <v>2</v>
      </c>
      <c r="T161" s="15">
        <f t="shared" si="46"/>
        <v>3</v>
      </c>
      <c r="U161" s="15">
        <f t="shared" si="47"/>
        <v>6</v>
      </c>
      <c r="V161" s="15">
        <f t="shared" si="48"/>
        <v>10</v>
      </c>
      <c r="W161" s="13"/>
      <c r="X161" s="15">
        <f t="shared" si="55"/>
        <v>0</v>
      </c>
      <c r="Y161" s="15">
        <f t="shared" si="50"/>
        <v>0</v>
      </c>
      <c r="Z161" s="15">
        <f t="shared" si="51"/>
        <v>0</v>
      </c>
      <c r="AA161" s="15">
        <f t="shared" si="52"/>
        <v>0</v>
      </c>
      <c r="AB161" s="15">
        <f t="shared" si="53"/>
        <v>0</v>
      </c>
      <c r="AC161" s="15">
        <f t="shared" si="54"/>
        <v>10</v>
      </c>
      <c r="AD161" s="15">
        <f t="shared" si="59"/>
        <v>10</v>
      </c>
      <c r="AE161" s="212"/>
    </row>
    <row r="162" spans="1:31" ht="88.5" customHeight="1" x14ac:dyDescent="0.25">
      <c r="A162" s="222"/>
      <c r="B162" s="215"/>
      <c r="C162" s="209"/>
      <c r="D162" s="206"/>
      <c r="E162" s="205"/>
      <c r="F162" s="203"/>
      <c r="G162" s="40">
        <v>38</v>
      </c>
      <c r="H162" s="39" t="s">
        <v>341</v>
      </c>
      <c r="I162" s="206"/>
      <c r="J162" s="15"/>
      <c r="K162" s="15"/>
      <c r="L162" s="15"/>
      <c r="M162" s="15"/>
      <c r="N162" s="15"/>
      <c r="O162" s="15">
        <v>1</v>
      </c>
      <c r="P162" s="42"/>
      <c r="Q162" s="15">
        <v>0</v>
      </c>
      <c r="R162" s="15">
        <f t="shared" si="44"/>
        <v>1</v>
      </c>
      <c r="S162" s="15">
        <f t="shared" si="45"/>
        <v>2</v>
      </c>
      <c r="T162" s="15">
        <f t="shared" si="46"/>
        <v>3</v>
      </c>
      <c r="U162" s="15">
        <f t="shared" si="47"/>
        <v>6</v>
      </c>
      <c r="V162" s="15">
        <f t="shared" si="48"/>
        <v>10</v>
      </c>
      <c r="W162" s="13"/>
      <c r="X162" s="15">
        <f t="shared" si="55"/>
        <v>0</v>
      </c>
      <c r="Y162" s="15">
        <f t="shared" si="50"/>
        <v>0</v>
      </c>
      <c r="Z162" s="15">
        <f t="shared" si="51"/>
        <v>0</v>
      </c>
      <c r="AA162" s="15">
        <f t="shared" si="52"/>
        <v>0</v>
      </c>
      <c r="AB162" s="15">
        <f t="shared" si="53"/>
        <v>0</v>
      </c>
      <c r="AC162" s="15">
        <f t="shared" si="54"/>
        <v>10</v>
      </c>
      <c r="AD162" s="15">
        <f t="shared" si="59"/>
        <v>10</v>
      </c>
      <c r="AE162" s="212"/>
    </row>
    <row r="163" spans="1:31" ht="60" customHeight="1" x14ac:dyDescent="0.25">
      <c r="A163" s="222"/>
      <c r="B163" s="215"/>
      <c r="C163" s="210"/>
      <c r="D163" s="203"/>
      <c r="E163" s="40"/>
      <c r="F163" s="39" t="s">
        <v>312</v>
      </c>
      <c r="G163" s="40">
        <v>39</v>
      </c>
      <c r="H163" s="39" t="s">
        <v>313</v>
      </c>
      <c r="I163" s="203"/>
      <c r="J163" s="15"/>
      <c r="K163" s="15"/>
      <c r="L163" s="15"/>
      <c r="M163" s="15"/>
      <c r="N163" s="15"/>
      <c r="O163" s="15">
        <v>1</v>
      </c>
      <c r="P163" s="42"/>
      <c r="Q163" s="15">
        <v>0</v>
      </c>
      <c r="R163" s="15">
        <f t="shared" si="44"/>
        <v>1</v>
      </c>
      <c r="S163" s="15">
        <f t="shared" si="45"/>
        <v>2</v>
      </c>
      <c r="T163" s="15">
        <f t="shared" si="46"/>
        <v>3</v>
      </c>
      <c r="U163" s="15">
        <f t="shared" si="47"/>
        <v>6</v>
      </c>
      <c r="V163" s="15">
        <f t="shared" si="48"/>
        <v>10</v>
      </c>
      <c r="W163" s="13"/>
      <c r="X163" s="15">
        <f t="shared" si="55"/>
        <v>0</v>
      </c>
      <c r="Y163" s="15">
        <f t="shared" si="50"/>
        <v>0</v>
      </c>
      <c r="Z163" s="15">
        <f t="shared" si="51"/>
        <v>0</v>
      </c>
      <c r="AA163" s="15">
        <f t="shared" si="52"/>
        <v>0</v>
      </c>
      <c r="AB163" s="15">
        <f t="shared" si="53"/>
        <v>0</v>
      </c>
      <c r="AC163" s="15">
        <f t="shared" si="54"/>
        <v>10</v>
      </c>
      <c r="AD163" s="15">
        <f t="shared" si="59"/>
        <v>10</v>
      </c>
      <c r="AE163" s="212"/>
    </row>
    <row r="164" spans="1:31" ht="54.75" customHeight="1" x14ac:dyDescent="0.25">
      <c r="A164" s="222"/>
      <c r="B164" s="215"/>
      <c r="C164" s="204"/>
      <c r="D164" s="202" t="s">
        <v>342</v>
      </c>
      <c r="E164" s="204"/>
      <c r="F164" s="202" t="s">
        <v>107</v>
      </c>
      <c r="G164" s="40">
        <v>40</v>
      </c>
      <c r="H164" s="39" t="s">
        <v>343</v>
      </c>
      <c r="I164" s="202" t="s">
        <v>403</v>
      </c>
      <c r="J164" s="15"/>
      <c r="K164" s="15"/>
      <c r="L164" s="15"/>
      <c r="M164" s="15"/>
      <c r="N164" s="15"/>
      <c r="O164" s="15">
        <v>1</v>
      </c>
      <c r="P164" s="42"/>
      <c r="Q164" s="15">
        <v>0</v>
      </c>
      <c r="R164" s="15">
        <f t="shared" si="44"/>
        <v>1</v>
      </c>
      <c r="S164" s="15">
        <f t="shared" si="45"/>
        <v>2</v>
      </c>
      <c r="T164" s="15">
        <f t="shared" si="46"/>
        <v>3</v>
      </c>
      <c r="U164" s="15">
        <f t="shared" si="47"/>
        <v>6</v>
      </c>
      <c r="V164" s="15">
        <f t="shared" si="48"/>
        <v>10</v>
      </c>
      <c r="W164" s="13"/>
      <c r="X164" s="15">
        <f t="shared" si="55"/>
        <v>0</v>
      </c>
      <c r="Y164" s="15">
        <f t="shared" si="50"/>
        <v>0</v>
      </c>
      <c r="Z164" s="15">
        <f t="shared" si="51"/>
        <v>0</v>
      </c>
      <c r="AA164" s="15">
        <f t="shared" si="52"/>
        <v>0</v>
      </c>
      <c r="AB164" s="15">
        <f t="shared" si="53"/>
        <v>0</v>
      </c>
      <c r="AC164" s="15">
        <f t="shared" si="54"/>
        <v>10</v>
      </c>
      <c r="AD164" s="15">
        <f t="shared" si="59"/>
        <v>10</v>
      </c>
      <c r="AE164" s="212"/>
    </row>
    <row r="165" spans="1:31" ht="54.75" customHeight="1" x14ac:dyDescent="0.25">
      <c r="A165" s="222"/>
      <c r="B165" s="215"/>
      <c r="C165" s="207"/>
      <c r="D165" s="206"/>
      <c r="E165" s="207"/>
      <c r="F165" s="206"/>
      <c r="G165" s="40">
        <v>41</v>
      </c>
      <c r="H165" s="39" t="s">
        <v>344</v>
      </c>
      <c r="I165" s="206"/>
      <c r="J165" s="15"/>
      <c r="K165" s="15"/>
      <c r="L165" s="15"/>
      <c r="M165" s="15"/>
      <c r="N165" s="15"/>
      <c r="O165" s="15">
        <v>1</v>
      </c>
      <c r="P165" s="42"/>
      <c r="Q165" s="15">
        <v>0</v>
      </c>
      <c r="R165" s="15">
        <f t="shared" si="44"/>
        <v>1</v>
      </c>
      <c r="S165" s="15">
        <f t="shared" si="45"/>
        <v>2</v>
      </c>
      <c r="T165" s="15">
        <f t="shared" si="46"/>
        <v>3</v>
      </c>
      <c r="U165" s="15">
        <f t="shared" si="47"/>
        <v>6</v>
      </c>
      <c r="V165" s="15">
        <f t="shared" si="48"/>
        <v>10</v>
      </c>
      <c r="W165" s="13"/>
      <c r="X165" s="15">
        <f t="shared" si="55"/>
        <v>0</v>
      </c>
      <c r="Y165" s="15">
        <f t="shared" ref="Y165:Y197" si="60">K165*R165</f>
        <v>0</v>
      </c>
      <c r="Z165" s="15">
        <f t="shared" ref="Z165:Z197" si="61">L165*S165</f>
        <v>0</v>
      </c>
      <c r="AA165" s="15">
        <f t="shared" ref="AA165:AA197" si="62">M165*T165</f>
        <v>0</v>
      </c>
      <c r="AB165" s="15">
        <f t="shared" ref="AB165:AB197" si="63">N165*U165</f>
        <v>0</v>
      </c>
      <c r="AC165" s="15">
        <f t="shared" ref="AC165:AC197" si="64">O165*V165</f>
        <v>10</v>
      </c>
      <c r="AD165" s="15">
        <f t="shared" si="59"/>
        <v>10</v>
      </c>
      <c r="AE165" s="212"/>
    </row>
    <row r="166" spans="1:31" ht="113.25" customHeight="1" x14ac:dyDescent="0.25">
      <c r="A166" s="222"/>
      <c r="B166" s="215"/>
      <c r="C166" s="207"/>
      <c r="D166" s="206"/>
      <c r="E166" s="207"/>
      <c r="F166" s="206"/>
      <c r="G166" s="40">
        <v>42</v>
      </c>
      <c r="H166" s="39" t="s">
        <v>345</v>
      </c>
      <c r="I166" s="206"/>
      <c r="J166" s="15"/>
      <c r="K166" s="15"/>
      <c r="L166" s="15"/>
      <c r="M166" s="15"/>
      <c r="N166" s="15"/>
      <c r="O166" s="15">
        <v>1</v>
      </c>
      <c r="P166" s="42"/>
      <c r="Q166" s="15">
        <v>0</v>
      </c>
      <c r="R166" s="15">
        <f t="shared" si="44"/>
        <v>1</v>
      </c>
      <c r="S166" s="15">
        <f t="shared" si="45"/>
        <v>2</v>
      </c>
      <c r="T166" s="15">
        <f t="shared" si="46"/>
        <v>3</v>
      </c>
      <c r="U166" s="15">
        <f t="shared" si="47"/>
        <v>6</v>
      </c>
      <c r="V166" s="15">
        <f t="shared" si="48"/>
        <v>10</v>
      </c>
      <c r="W166" s="13"/>
      <c r="X166" s="15">
        <f t="shared" si="55"/>
        <v>0</v>
      </c>
      <c r="Y166" s="15">
        <f t="shared" si="60"/>
        <v>0</v>
      </c>
      <c r="Z166" s="15">
        <f t="shared" si="61"/>
        <v>0</v>
      </c>
      <c r="AA166" s="15">
        <f t="shared" si="62"/>
        <v>0</v>
      </c>
      <c r="AB166" s="15">
        <f t="shared" si="63"/>
        <v>0</v>
      </c>
      <c r="AC166" s="15">
        <f t="shared" si="64"/>
        <v>10</v>
      </c>
      <c r="AD166" s="15">
        <f t="shared" si="59"/>
        <v>10</v>
      </c>
      <c r="AE166" s="212"/>
    </row>
    <row r="167" spans="1:31" ht="97.5" customHeight="1" x14ac:dyDescent="0.25">
      <c r="A167" s="222"/>
      <c r="B167" s="215"/>
      <c r="C167" s="207"/>
      <c r="D167" s="206"/>
      <c r="E167" s="205"/>
      <c r="F167" s="203"/>
      <c r="G167" s="40">
        <v>43</v>
      </c>
      <c r="H167" s="39" t="s">
        <v>346</v>
      </c>
      <c r="I167" s="203"/>
      <c r="J167" s="15"/>
      <c r="K167" s="15"/>
      <c r="L167" s="15"/>
      <c r="M167" s="15"/>
      <c r="N167" s="15"/>
      <c r="O167" s="15">
        <v>1</v>
      </c>
      <c r="P167" s="42"/>
      <c r="Q167" s="15">
        <v>0</v>
      </c>
      <c r="R167" s="15">
        <f t="shared" si="44"/>
        <v>1</v>
      </c>
      <c r="S167" s="15">
        <f t="shared" si="45"/>
        <v>2</v>
      </c>
      <c r="T167" s="15">
        <f t="shared" si="46"/>
        <v>3</v>
      </c>
      <c r="U167" s="15">
        <f t="shared" si="47"/>
        <v>6</v>
      </c>
      <c r="V167" s="15">
        <f t="shared" si="48"/>
        <v>10</v>
      </c>
      <c r="W167" s="13"/>
      <c r="X167" s="15">
        <f t="shared" si="55"/>
        <v>0</v>
      </c>
      <c r="Y167" s="15">
        <f t="shared" si="60"/>
        <v>0</v>
      </c>
      <c r="Z167" s="15">
        <f t="shared" si="61"/>
        <v>0</v>
      </c>
      <c r="AA167" s="15">
        <f t="shared" si="62"/>
        <v>0</v>
      </c>
      <c r="AB167" s="15">
        <f t="shared" si="63"/>
        <v>0</v>
      </c>
      <c r="AC167" s="15">
        <f t="shared" si="64"/>
        <v>10</v>
      </c>
      <c r="AD167" s="15">
        <f t="shared" si="59"/>
        <v>10</v>
      </c>
      <c r="AE167" s="212"/>
    </row>
    <row r="168" spans="1:31" ht="63.75" customHeight="1" x14ac:dyDescent="0.25">
      <c r="A168" s="222"/>
      <c r="B168" s="215"/>
      <c r="C168" s="205"/>
      <c r="D168" s="203"/>
      <c r="E168" s="40"/>
      <c r="F168" s="39" t="s">
        <v>312</v>
      </c>
      <c r="G168" s="40">
        <v>44</v>
      </c>
      <c r="H168" s="39" t="s">
        <v>313</v>
      </c>
      <c r="I168" s="39" t="s">
        <v>312</v>
      </c>
      <c r="J168" s="15"/>
      <c r="K168" s="15"/>
      <c r="L168" s="15"/>
      <c r="M168" s="15"/>
      <c r="N168" s="15"/>
      <c r="O168" s="15">
        <v>1</v>
      </c>
      <c r="P168" s="42"/>
      <c r="Q168" s="15">
        <v>0</v>
      </c>
      <c r="R168" s="15">
        <f t="shared" si="44"/>
        <v>1</v>
      </c>
      <c r="S168" s="15">
        <f t="shared" si="45"/>
        <v>2</v>
      </c>
      <c r="T168" s="15">
        <f t="shared" si="46"/>
        <v>3</v>
      </c>
      <c r="U168" s="15">
        <f t="shared" si="47"/>
        <v>6</v>
      </c>
      <c r="V168" s="15">
        <f t="shared" si="48"/>
        <v>10</v>
      </c>
      <c r="W168" s="13"/>
      <c r="X168" s="15">
        <f t="shared" si="55"/>
        <v>0</v>
      </c>
      <c r="Y168" s="15">
        <f t="shared" si="60"/>
        <v>0</v>
      </c>
      <c r="Z168" s="15">
        <f t="shared" si="61"/>
        <v>0</v>
      </c>
      <c r="AA168" s="15">
        <f t="shared" si="62"/>
        <v>0</v>
      </c>
      <c r="AB168" s="15">
        <f t="shared" si="63"/>
        <v>0</v>
      </c>
      <c r="AC168" s="15">
        <f t="shared" si="64"/>
        <v>10</v>
      </c>
      <c r="AD168" s="15">
        <f t="shared" si="59"/>
        <v>10</v>
      </c>
      <c r="AE168" s="212"/>
    </row>
    <row r="169" spans="1:31" ht="61.5" customHeight="1" x14ac:dyDescent="0.25">
      <c r="A169" s="222"/>
      <c r="B169" s="215"/>
      <c r="C169" s="208"/>
      <c r="D169" s="202" t="s">
        <v>347</v>
      </c>
      <c r="E169" s="204"/>
      <c r="F169" s="202" t="s">
        <v>107</v>
      </c>
      <c r="G169" s="40">
        <v>45</v>
      </c>
      <c r="H169" s="39" t="s">
        <v>348</v>
      </c>
      <c r="I169" s="202" t="s">
        <v>402</v>
      </c>
      <c r="J169" s="15"/>
      <c r="K169" s="15"/>
      <c r="L169" s="15"/>
      <c r="M169" s="15"/>
      <c r="N169" s="15"/>
      <c r="O169" s="15">
        <v>1</v>
      </c>
      <c r="P169" s="42"/>
      <c r="Q169" s="15">
        <v>0</v>
      </c>
      <c r="R169" s="15">
        <f t="shared" si="44"/>
        <v>1</v>
      </c>
      <c r="S169" s="15">
        <f t="shared" si="45"/>
        <v>2</v>
      </c>
      <c r="T169" s="15">
        <f t="shared" si="46"/>
        <v>3</v>
      </c>
      <c r="U169" s="15">
        <f t="shared" si="47"/>
        <v>6</v>
      </c>
      <c r="V169" s="15">
        <f t="shared" si="48"/>
        <v>10</v>
      </c>
      <c r="W169" s="13"/>
      <c r="X169" s="15">
        <f t="shared" si="55"/>
        <v>0</v>
      </c>
      <c r="Y169" s="15">
        <f t="shared" si="60"/>
        <v>0</v>
      </c>
      <c r="Z169" s="15">
        <f t="shared" si="61"/>
        <v>0</v>
      </c>
      <c r="AA169" s="15">
        <f t="shared" si="62"/>
        <v>0</v>
      </c>
      <c r="AB169" s="15">
        <f t="shared" si="63"/>
        <v>0</v>
      </c>
      <c r="AC169" s="15">
        <f t="shared" si="64"/>
        <v>10</v>
      </c>
      <c r="AD169" s="15">
        <f t="shared" si="59"/>
        <v>10</v>
      </c>
      <c r="AE169" s="212"/>
    </row>
    <row r="170" spans="1:31" ht="53.25" customHeight="1" x14ac:dyDescent="0.25">
      <c r="A170" s="222"/>
      <c r="B170" s="215"/>
      <c r="C170" s="209"/>
      <c r="D170" s="206"/>
      <c r="E170" s="207"/>
      <c r="F170" s="206"/>
      <c r="G170" s="40">
        <v>46</v>
      </c>
      <c r="H170" s="39" t="s">
        <v>349</v>
      </c>
      <c r="I170" s="206"/>
      <c r="J170" s="15"/>
      <c r="K170" s="15"/>
      <c r="L170" s="15"/>
      <c r="M170" s="15"/>
      <c r="N170" s="15"/>
      <c r="O170" s="15">
        <v>1</v>
      </c>
      <c r="P170" s="42"/>
      <c r="Q170" s="15">
        <v>0</v>
      </c>
      <c r="R170" s="15">
        <f t="shared" si="44"/>
        <v>1</v>
      </c>
      <c r="S170" s="15">
        <f t="shared" si="45"/>
        <v>2</v>
      </c>
      <c r="T170" s="15">
        <f t="shared" si="46"/>
        <v>3</v>
      </c>
      <c r="U170" s="15">
        <f t="shared" si="47"/>
        <v>6</v>
      </c>
      <c r="V170" s="15">
        <f t="shared" si="48"/>
        <v>10</v>
      </c>
      <c r="W170" s="13"/>
      <c r="X170" s="15">
        <f t="shared" si="55"/>
        <v>0</v>
      </c>
      <c r="Y170" s="15">
        <f t="shared" si="60"/>
        <v>0</v>
      </c>
      <c r="Z170" s="15">
        <f t="shared" si="61"/>
        <v>0</v>
      </c>
      <c r="AA170" s="15">
        <f t="shared" si="62"/>
        <v>0</v>
      </c>
      <c r="AB170" s="15">
        <f t="shared" si="63"/>
        <v>0</v>
      </c>
      <c r="AC170" s="15">
        <f t="shared" si="64"/>
        <v>10</v>
      </c>
      <c r="AD170" s="15">
        <f t="shared" si="59"/>
        <v>10</v>
      </c>
      <c r="AE170" s="212"/>
    </row>
    <row r="171" spans="1:31" ht="72" customHeight="1" x14ac:dyDescent="0.25">
      <c r="A171" s="222"/>
      <c r="B171" s="215"/>
      <c r="C171" s="209"/>
      <c r="D171" s="206"/>
      <c r="E171" s="207"/>
      <c r="F171" s="206"/>
      <c r="G171" s="40">
        <v>47</v>
      </c>
      <c r="H171" s="39" t="s">
        <v>350</v>
      </c>
      <c r="I171" s="206"/>
      <c r="J171" s="15"/>
      <c r="K171" s="15"/>
      <c r="L171" s="15"/>
      <c r="M171" s="15"/>
      <c r="N171" s="15"/>
      <c r="O171" s="15">
        <v>1</v>
      </c>
      <c r="P171" s="42"/>
      <c r="Q171" s="15">
        <v>0</v>
      </c>
      <c r="R171" s="15">
        <f t="shared" si="44"/>
        <v>1</v>
      </c>
      <c r="S171" s="15">
        <f t="shared" si="45"/>
        <v>2</v>
      </c>
      <c r="T171" s="15">
        <f t="shared" si="46"/>
        <v>3</v>
      </c>
      <c r="U171" s="15">
        <f t="shared" si="47"/>
        <v>6</v>
      </c>
      <c r="V171" s="15">
        <f t="shared" si="48"/>
        <v>10</v>
      </c>
      <c r="W171" s="13"/>
      <c r="X171" s="15">
        <f t="shared" si="55"/>
        <v>0</v>
      </c>
      <c r="Y171" s="15">
        <f t="shared" si="60"/>
        <v>0</v>
      </c>
      <c r="Z171" s="15">
        <f t="shared" si="61"/>
        <v>0</v>
      </c>
      <c r="AA171" s="15">
        <f t="shared" si="62"/>
        <v>0</v>
      </c>
      <c r="AB171" s="15">
        <f t="shared" si="63"/>
        <v>0</v>
      </c>
      <c r="AC171" s="15">
        <f t="shared" si="64"/>
        <v>10</v>
      </c>
      <c r="AD171" s="15">
        <f t="shared" si="59"/>
        <v>10</v>
      </c>
      <c r="AE171" s="212"/>
    </row>
    <row r="172" spans="1:31" ht="108" customHeight="1" x14ac:dyDescent="0.25">
      <c r="A172" s="222"/>
      <c r="B172" s="215"/>
      <c r="C172" s="209"/>
      <c r="D172" s="206"/>
      <c r="E172" s="205"/>
      <c r="F172" s="203"/>
      <c r="G172" s="40">
        <v>48</v>
      </c>
      <c r="H172" s="39" t="s">
        <v>351</v>
      </c>
      <c r="I172" s="203"/>
      <c r="J172" s="15"/>
      <c r="K172" s="15"/>
      <c r="L172" s="15"/>
      <c r="M172" s="15"/>
      <c r="N172" s="15"/>
      <c r="O172" s="15">
        <v>1</v>
      </c>
      <c r="P172" s="42"/>
      <c r="Q172" s="15">
        <v>0</v>
      </c>
      <c r="R172" s="15">
        <f t="shared" si="44"/>
        <v>1</v>
      </c>
      <c r="S172" s="15">
        <f t="shared" si="45"/>
        <v>2</v>
      </c>
      <c r="T172" s="15">
        <f t="shared" si="46"/>
        <v>3</v>
      </c>
      <c r="U172" s="15">
        <f t="shared" si="47"/>
        <v>6</v>
      </c>
      <c r="V172" s="15">
        <f t="shared" si="48"/>
        <v>10</v>
      </c>
      <c r="W172" s="13"/>
      <c r="X172" s="15">
        <f t="shared" si="55"/>
        <v>0</v>
      </c>
      <c r="Y172" s="15">
        <f t="shared" si="60"/>
        <v>0</v>
      </c>
      <c r="Z172" s="15">
        <f t="shared" si="61"/>
        <v>0</v>
      </c>
      <c r="AA172" s="15">
        <f t="shared" si="62"/>
        <v>0</v>
      </c>
      <c r="AB172" s="15">
        <f t="shared" si="63"/>
        <v>0</v>
      </c>
      <c r="AC172" s="15">
        <f t="shared" si="64"/>
        <v>10</v>
      </c>
      <c r="AD172" s="15">
        <f t="shared" ref="AD172:AD181" si="65">X172+Y172+Z172+AA172+AB172+AC172</f>
        <v>10</v>
      </c>
      <c r="AE172" s="212"/>
    </row>
    <row r="173" spans="1:31" ht="59.25" customHeight="1" x14ac:dyDescent="0.25">
      <c r="A173" s="221"/>
      <c r="B173" s="216"/>
      <c r="C173" s="210"/>
      <c r="D173" s="203"/>
      <c r="E173" s="40"/>
      <c r="F173" s="39" t="s">
        <v>312</v>
      </c>
      <c r="G173" s="40">
        <v>49</v>
      </c>
      <c r="H173" s="39" t="s">
        <v>313</v>
      </c>
      <c r="I173" s="39" t="s">
        <v>312</v>
      </c>
      <c r="J173" s="15"/>
      <c r="K173" s="15"/>
      <c r="L173" s="15"/>
      <c r="M173" s="15"/>
      <c r="N173" s="15"/>
      <c r="O173" s="15">
        <v>1</v>
      </c>
      <c r="P173" s="42"/>
      <c r="Q173" s="15">
        <v>0</v>
      </c>
      <c r="R173" s="15">
        <f t="shared" si="44"/>
        <v>1</v>
      </c>
      <c r="S173" s="15">
        <f t="shared" si="45"/>
        <v>2</v>
      </c>
      <c r="T173" s="15">
        <f t="shared" si="46"/>
        <v>3</v>
      </c>
      <c r="U173" s="15">
        <f t="shared" si="47"/>
        <v>6</v>
      </c>
      <c r="V173" s="15">
        <f t="shared" si="48"/>
        <v>10</v>
      </c>
      <c r="W173" s="13"/>
      <c r="X173" s="15">
        <f t="shared" si="55"/>
        <v>0</v>
      </c>
      <c r="Y173" s="15">
        <f t="shared" si="60"/>
        <v>0</v>
      </c>
      <c r="Z173" s="15">
        <f t="shared" si="61"/>
        <v>0</v>
      </c>
      <c r="AA173" s="15">
        <f t="shared" si="62"/>
        <v>0</v>
      </c>
      <c r="AB173" s="15">
        <f t="shared" si="63"/>
        <v>0</v>
      </c>
      <c r="AC173" s="15">
        <f t="shared" si="64"/>
        <v>10</v>
      </c>
      <c r="AD173" s="15">
        <f t="shared" si="65"/>
        <v>10</v>
      </c>
      <c r="AE173" s="213"/>
    </row>
    <row r="174" spans="1:31" ht="32.25" customHeight="1" x14ac:dyDescent="0.25">
      <c r="A174" s="220">
        <v>10</v>
      </c>
      <c r="B174" s="214" t="s">
        <v>352</v>
      </c>
      <c r="C174" s="204"/>
      <c r="D174" s="202" t="s">
        <v>353</v>
      </c>
      <c r="E174" s="204"/>
      <c r="F174" s="202" t="s">
        <v>354</v>
      </c>
      <c r="G174" s="40">
        <v>1</v>
      </c>
      <c r="H174" s="39" t="s">
        <v>355</v>
      </c>
      <c r="I174" s="202" t="s">
        <v>401</v>
      </c>
      <c r="J174" s="15"/>
      <c r="K174" s="15"/>
      <c r="L174" s="15"/>
      <c r="M174" s="15"/>
      <c r="N174" s="15"/>
      <c r="O174" s="15">
        <v>1</v>
      </c>
      <c r="P174" s="42"/>
      <c r="Q174" s="15">
        <v>0</v>
      </c>
      <c r="R174" s="15">
        <f t="shared" si="44"/>
        <v>1</v>
      </c>
      <c r="S174" s="15">
        <f t="shared" si="45"/>
        <v>2</v>
      </c>
      <c r="T174" s="15">
        <f t="shared" si="46"/>
        <v>3</v>
      </c>
      <c r="U174" s="15">
        <f t="shared" si="47"/>
        <v>6</v>
      </c>
      <c r="V174" s="15">
        <f t="shared" si="48"/>
        <v>10</v>
      </c>
      <c r="W174" s="13"/>
      <c r="X174" s="15">
        <f t="shared" si="55"/>
        <v>0</v>
      </c>
      <c r="Y174" s="15">
        <f t="shared" si="60"/>
        <v>0</v>
      </c>
      <c r="Z174" s="15">
        <f t="shared" si="61"/>
        <v>0</v>
      </c>
      <c r="AA174" s="15">
        <f t="shared" si="62"/>
        <v>0</v>
      </c>
      <c r="AB174" s="15">
        <f t="shared" si="63"/>
        <v>0</v>
      </c>
      <c r="AC174" s="15">
        <f t="shared" si="64"/>
        <v>10</v>
      </c>
      <c r="AD174" s="15">
        <f t="shared" si="65"/>
        <v>10</v>
      </c>
      <c r="AE174" s="211">
        <f>SUM(AD174:AD182)</f>
        <v>90</v>
      </c>
    </row>
    <row r="175" spans="1:31" ht="45" customHeight="1" x14ac:dyDescent="0.25">
      <c r="A175" s="222"/>
      <c r="B175" s="215"/>
      <c r="C175" s="207"/>
      <c r="D175" s="206"/>
      <c r="E175" s="205"/>
      <c r="F175" s="203"/>
      <c r="G175" s="40">
        <v>2</v>
      </c>
      <c r="H175" s="39" t="s">
        <v>356</v>
      </c>
      <c r="I175" s="206"/>
      <c r="J175" s="15"/>
      <c r="K175" s="15"/>
      <c r="L175" s="15"/>
      <c r="M175" s="15"/>
      <c r="N175" s="15"/>
      <c r="O175" s="15">
        <v>1</v>
      </c>
      <c r="P175" s="42"/>
      <c r="Q175" s="15">
        <v>0</v>
      </c>
      <c r="R175" s="15">
        <f t="shared" si="44"/>
        <v>1</v>
      </c>
      <c r="S175" s="15">
        <f t="shared" si="45"/>
        <v>2</v>
      </c>
      <c r="T175" s="15">
        <f t="shared" si="46"/>
        <v>3</v>
      </c>
      <c r="U175" s="15">
        <f t="shared" si="47"/>
        <v>6</v>
      </c>
      <c r="V175" s="15">
        <f t="shared" si="48"/>
        <v>10</v>
      </c>
      <c r="W175" s="13"/>
      <c r="X175" s="15">
        <f t="shared" si="55"/>
        <v>0</v>
      </c>
      <c r="Y175" s="15">
        <f t="shared" si="60"/>
        <v>0</v>
      </c>
      <c r="Z175" s="15">
        <f t="shared" si="61"/>
        <v>0</v>
      </c>
      <c r="AA175" s="15">
        <f t="shared" si="62"/>
        <v>0</v>
      </c>
      <c r="AB175" s="15">
        <f t="shared" si="63"/>
        <v>0</v>
      </c>
      <c r="AC175" s="15">
        <f t="shared" si="64"/>
        <v>10</v>
      </c>
      <c r="AD175" s="15">
        <f t="shared" si="65"/>
        <v>10</v>
      </c>
      <c r="AE175" s="212"/>
    </row>
    <row r="176" spans="1:31" ht="74.25" customHeight="1" x14ac:dyDescent="0.25">
      <c r="A176" s="222"/>
      <c r="B176" s="215"/>
      <c r="C176" s="207"/>
      <c r="D176" s="206"/>
      <c r="E176" s="204"/>
      <c r="F176" s="202" t="s">
        <v>357</v>
      </c>
      <c r="G176" s="40">
        <v>3</v>
      </c>
      <c r="H176" s="39" t="s">
        <v>358</v>
      </c>
      <c r="I176" s="206"/>
      <c r="J176" s="15"/>
      <c r="K176" s="15"/>
      <c r="L176" s="15"/>
      <c r="M176" s="15"/>
      <c r="N176" s="15"/>
      <c r="O176" s="15">
        <v>1</v>
      </c>
      <c r="P176" s="42"/>
      <c r="Q176" s="15">
        <v>0</v>
      </c>
      <c r="R176" s="15">
        <f t="shared" si="44"/>
        <v>1</v>
      </c>
      <c r="S176" s="15">
        <f t="shared" si="45"/>
        <v>2</v>
      </c>
      <c r="T176" s="15">
        <f t="shared" si="46"/>
        <v>3</v>
      </c>
      <c r="U176" s="15">
        <f t="shared" si="47"/>
        <v>6</v>
      </c>
      <c r="V176" s="15">
        <f t="shared" si="48"/>
        <v>10</v>
      </c>
      <c r="W176" s="13"/>
      <c r="X176" s="15">
        <f t="shared" si="55"/>
        <v>0</v>
      </c>
      <c r="Y176" s="15">
        <f t="shared" si="60"/>
        <v>0</v>
      </c>
      <c r="Z176" s="15">
        <f t="shared" si="61"/>
        <v>0</v>
      </c>
      <c r="AA176" s="15">
        <f t="shared" si="62"/>
        <v>0</v>
      </c>
      <c r="AB176" s="15">
        <f t="shared" si="63"/>
        <v>0</v>
      </c>
      <c r="AC176" s="15">
        <f t="shared" si="64"/>
        <v>10</v>
      </c>
      <c r="AD176" s="15">
        <f t="shared" si="65"/>
        <v>10</v>
      </c>
      <c r="AE176" s="212"/>
    </row>
    <row r="177" spans="1:31" ht="46.5" customHeight="1" x14ac:dyDescent="0.25">
      <c r="A177" s="222"/>
      <c r="B177" s="215"/>
      <c r="C177" s="207"/>
      <c r="D177" s="206"/>
      <c r="E177" s="207"/>
      <c r="F177" s="206"/>
      <c r="G177" s="40">
        <v>4</v>
      </c>
      <c r="H177" s="39" t="s">
        <v>359</v>
      </c>
      <c r="I177" s="206"/>
      <c r="J177" s="15"/>
      <c r="K177" s="15"/>
      <c r="L177" s="15"/>
      <c r="M177" s="15"/>
      <c r="N177" s="15"/>
      <c r="O177" s="15">
        <v>1</v>
      </c>
      <c r="P177" s="42"/>
      <c r="Q177" s="15">
        <v>0</v>
      </c>
      <c r="R177" s="15">
        <f t="shared" si="44"/>
        <v>1</v>
      </c>
      <c r="S177" s="15">
        <f t="shared" si="45"/>
        <v>2</v>
      </c>
      <c r="T177" s="15">
        <f t="shared" si="46"/>
        <v>3</v>
      </c>
      <c r="U177" s="15">
        <f t="shared" si="47"/>
        <v>6</v>
      </c>
      <c r="V177" s="15">
        <f t="shared" si="48"/>
        <v>10</v>
      </c>
      <c r="W177" s="13"/>
      <c r="X177" s="15">
        <f t="shared" si="55"/>
        <v>0</v>
      </c>
      <c r="Y177" s="15">
        <f t="shared" si="60"/>
        <v>0</v>
      </c>
      <c r="Z177" s="15">
        <f t="shared" si="61"/>
        <v>0</v>
      </c>
      <c r="AA177" s="15">
        <f t="shared" si="62"/>
        <v>0</v>
      </c>
      <c r="AB177" s="15">
        <f t="shared" si="63"/>
        <v>0</v>
      </c>
      <c r="AC177" s="15">
        <f t="shared" si="64"/>
        <v>10</v>
      </c>
      <c r="AD177" s="15">
        <f t="shared" si="65"/>
        <v>10</v>
      </c>
      <c r="AE177" s="212"/>
    </row>
    <row r="178" spans="1:31" ht="43.5" customHeight="1" x14ac:dyDescent="0.25">
      <c r="A178" s="222"/>
      <c r="B178" s="215"/>
      <c r="C178" s="205"/>
      <c r="D178" s="203"/>
      <c r="E178" s="205"/>
      <c r="F178" s="203"/>
      <c r="G178" s="40">
        <v>5</v>
      </c>
      <c r="H178" s="39" t="s">
        <v>360</v>
      </c>
      <c r="I178" s="203"/>
      <c r="J178" s="15"/>
      <c r="K178" s="15"/>
      <c r="L178" s="15"/>
      <c r="M178" s="15"/>
      <c r="N178" s="15"/>
      <c r="O178" s="15">
        <v>1</v>
      </c>
      <c r="P178" s="42"/>
      <c r="Q178" s="15">
        <v>0</v>
      </c>
      <c r="R178" s="15">
        <f t="shared" si="44"/>
        <v>1</v>
      </c>
      <c r="S178" s="15">
        <f t="shared" si="45"/>
        <v>2</v>
      </c>
      <c r="T178" s="15">
        <f t="shared" si="46"/>
        <v>3</v>
      </c>
      <c r="U178" s="15">
        <f t="shared" si="47"/>
        <v>6</v>
      </c>
      <c r="V178" s="15">
        <f t="shared" si="48"/>
        <v>10</v>
      </c>
      <c r="W178" s="13"/>
      <c r="X178" s="15">
        <f t="shared" si="55"/>
        <v>0</v>
      </c>
      <c r="Y178" s="15">
        <f t="shared" si="60"/>
        <v>0</v>
      </c>
      <c r="Z178" s="15">
        <f t="shared" si="61"/>
        <v>0</v>
      </c>
      <c r="AA178" s="15">
        <f t="shared" si="62"/>
        <v>0</v>
      </c>
      <c r="AB178" s="15">
        <f t="shared" si="63"/>
        <v>0</v>
      </c>
      <c r="AC178" s="15">
        <f t="shared" si="64"/>
        <v>10</v>
      </c>
      <c r="AD178" s="15">
        <f t="shared" si="65"/>
        <v>10</v>
      </c>
      <c r="AE178" s="212"/>
    </row>
    <row r="179" spans="1:31" ht="30" customHeight="1" x14ac:dyDescent="0.25">
      <c r="A179" s="222"/>
      <c r="B179" s="215"/>
      <c r="C179" s="208"/>
      <c r="D179" s="202" t="s">
        <v>361</v>
      </c>
      <c r="E179" s="204"/>
      <c r="F179" s="202" t="s">
        <v>362</v>
      </c>
      <c r="G179" s="40">
        <v>6</v>
      </c>
      <c r="H179" s="39" t="s">
        <v>363</v>
      </c>
      <c r="I179" s="202" t="s">
        <v>400</v>
      </c>
      <c r="J179" s="15"/>
      <c r="K179" s="15"/>
      <c r="L179" s="15"/>
      <c r="M179" s="15"/>
      <c r="N179" s="15"/>
      <c r="O179" s="15">
        <v>1</v>
      </c>
      <c r="P179" s="42"/>
      <c r="Q179" s="15">
        <v>0</v>
      </c>
      <c r="R179" s="15">
        <f t="shared" si="44"/>
        <v>1</v>
      </c>
      <c r="S179" s="15">
        <f t="shared" si="45"/>
        <v>2</v>
      </c>
      <c r="T179" s="15">
        <f t="shared" si="46"/>
        <v>3</v>
      </c>
      <c r="U179" s="15">
        <f t="shared" si="47"/>
        <v>6</v>
      </c>
      <c r="V179" s="15">
        <f t="shared" si="48"/>
        <v>10</v>
      </c>
      <c r="W179" s="13"/>
      <c r="X179" s="15">
        <f t="shared" si="55"/>
        <v>0</v>
      </c>
      <c r="Y179" s="15">
        <f t="shared" si="60"/>
        <v>0</v>
      </c>
      <c r="Z179" s="15">
        <f t="shared" si="61"/>
        <v>0</v>
      </c>
      <c r="AA179" s="15">
        <f t="shared" si="62"/>
        <v>0</v>
      </c>
      <c r="AB179" s="15">
        <f t="shared" si="63"/>
        <v>0</v>
      </c>
      <c r="AC179" s="15">
        <f t="shared" si="64"/>
        <v>10</v>
      </c>
      <c r="AD179" s="15">
        <f t="shared" si="65"/>
        <v>10</v>
      </c>
      <c r="AE179" s="212"/>
    </row>
    <row r="180" spans="1:31" ht="98.25" customHeight="1" x14ac:dyDescent="0.25">
      <c r="A180" s="222"/>
      <c r="B180" s="215"/>
      <c r="C180" s="209"/>
      <c r="D180" s="206"/>
      <c r="E180" s="207"/>
      <c r="F180" s="206"/>
      <c r="G180" s="40">
        <v>7</v>
      </c>
      <c r="H180" s="39" t="s">
        <v>364</v>
      </c>
      <c r="I180" s="206"/>
      <c r="J180" s="15"/>
      <c r="K180" s="15"/>
      <c r="L180" s="15"/>
      <c r="M180" s="15"/>
      <c r="N180" s="15"/>
      <c r="O180" s="15">
        <v>1</v>
      </c>
      <c r="P180" s="42"/>
      <c r="Q180" s="15">
        <v>0</v>
      </c>
      <c r="R180" s="15">
        <f t="shared" ref="R180:R191" si="66">10*0.1</f>
        <v>1</v>
      </c>
      <c r="S180" s="15">
        <f t="shared" ref="S180:S191" si="67">10*0.2</f>
        <v>2</v>
      </c>
      <c r="T180" s="15">
        <f t="shared" ref="T180:T191" si="68">10*0.3</f>
        <v>3</v>
      </c>
      <c r="U180" s="15">
        <f t="shared" ref="U180:U191" si="69">10*0.6</f>
        <v>6</v>
      </c>
      <c r="V180" s="15">
        <f t="shared" ref="V180:V191" si="70">10*1</f>
        <v>10</v>
      </c>
      <c r="W180" s="13"/>
      <c r="X180" s="15">
        <f t="shared" si="55"/>
        <v>0</v>
      </c>
      <c r="Y180" s="15">
        <f t="shared" si="60"/>
        <v>0</v>
      </c>
      <c r="Z180" s="15">
        <f t="shared" si="61"/>
        <v>0</v>
      </c>
      <c r="AA180" s="15">
        <f t="shared" si="62"/>
        <v>0</v>
      </c>
      <c r="AB180" s="15">
        <f t="shared" si="63"/>
        <v>0</v>
      </c>
      <c r="AC180" s="15">
        <f t="shared" si="64"/>
        <v>10</v>
      </c>
      <c r="AD180" s="15">
        <f t="shared" si="65"/>
        <v>10</v>
      </c>
      <c r="AE180" s="212"/>
    </row>
    <row r="181" spans="1:31" ht="30" customHeight="1" x14ac:dyDescent="0.25">
      <c r="A181" s="222"/>
      <c r="B181" s="215"/>
      <c r="C181" s="209"/>
      <c r="D181" s="206"/>
      <c r="E181" s="207"/>
      <c r="F181" s="206"/>
      <c r="G181" s="40">
        <v>8</v>
      </c>
      <c r="H181" s="39" t="s">
        <v>365</v>
      </c>
      <c r="I181" s="206"/>
      <c r="J181" s="15"/>
      <c r="K181" s="15"/>
      <c r="L181" s="15"/>
      <c r="M181" s="15"/>
      <c r="N181" s="15"/>
      <c r="O181" s="15">
        <v>1</v>
      </c>
      <c r="P181" s="42"/>
      <c r="Q181" s="15">
        <v>0</v>
      </c>
      <c r="R181" s="15">
        <f t="shared" si="66"/>
        <v>1</v>
      </c>
      <c r="S181" s="15">
        <f t="shared" si="67"/>
        <v>2</v>
      </c>
      <c r="T181" s="15">
        <f t="shared" si="68"/>
        <v>3</v>
      </c>
      <c r="U181" s="15">
        <f t="shared" si="69"/>
        <v>6</v>
      </c>
      <c r="V181" s="15">
        <f t="shared" si="70"/>
        <v>10</v>
      </c>
      <c r="W181" s="13"/>
      <c r="X181" s="15">
        <f t="shared" si="55"/>
        <v>0</v>
      </c>
      <c r="Y181" s="15">
        <f t="shared" si="60"/>
        <v>0</v>
      </c>
      <c r="Z181" s="15">
        <f t="shared" si="61"/>
        <v>0</v>
      </c>
      <c r="AA181" s="15">
        <f t="shared" si="62"/>
        <v>0</v>
      </c>
      <c r="AB181" s="15">
        <f t="shared" si="63"/>
        <v>0</v>
      </c>
      <c r="AC181" s="15">
        <f t="shared" si="64"/>
        <v>10</v>
      </c>
      <c r="AD181" s="15">
        <f t="shared" si="65"/>
        <v>10</v>
      </c>
      <c r="AE181" s="212"/>
    </row>
    <row r="182" spans="1:31" ht="70.5" customHeight="1" x14ac:dyDescent="0.25">
      <c r="A182" s="221"/>
      <c r="B182" s="216"/>
      <c r="C182" s="210"/>
      <c r="D182" s="203"/>
      <c r="E182" s="205"/>
      <c r="F182" s="203"/>
      <c r="G182" s="40">
        <v>9</v>
      </c>
      <c r="H182" s="39" t="s">
        <v>366</v>
      </c>
      <c r="I182" s="203"/>
      <c r="J182" s="15"/>
      <c r="K182" s="15"/>
      <c r="L182" s="15"/>
      <c r="M182" s="15"/>
      <c r="N182" s="15"/>
      <c r="O182" s="15">
        <v>1</v>
      </c>
      <c r="P182" s="42"/>
      <c r="Q182" s="15">
        <v>0</v>
      </c>
      <c r="R182" s="15">
        <f t="shared" si="66"/>
        <v>1</v>
      </c>
      <c r="S182" s="15">
        <f t="shared" si="67"/>
        <v>2</v>
      </c>
      <c r="T182" s="15">
        <f t="shared" si="68"/>
        <v>3</v>
      </c>
      <c r="U182" s="15">
        <f t="shared" si="69"/>
        <v>6</v>
      </c>
      <c r="V182" s="15">
        <f t="shared" si="70"/>
        <v>10</v>
      </c>
      <c r="W182" s="13"/>
      <c r="X182" s="15">
        <f t="shared" si="55"/>
        <v>0</v>
      </c>
      <c r="Y182" s="15">
        <f t="shared" si="60"/>
        <v>0</v>
      </c>
      <c r="Z182" s="15">
        <f t="shared" si="61"/>
        <v>0</v>
      </c>
      <c r="AA182" s="15">
        <f t="shared" si="62"/>
        <v>0</v>
      </c>
      <c r="AB182" s="15">
        <f t="shared" si="63"/>
        <v>0</v>
      </c>
      <c r="AC182" s="15">
        <f t="shared" si="64"/>
        <v>10</v>
      </c>
      <c r="AD182" s="15">
        <f t="shared" ref="AD182:AD191" si="71">X182+Y182+Z182+AA182+AB182+AC182</f>
        <v>10</v>
      </c>
      <c r="AE182" s="213"/>
    </row>
    <row r="183" spans="1:31" ht="41.25" customHeight="1" x14ac:dyDescent="0.25">
      <c r="A183" s="220">
        <v>11</v>
      </c>
      <c r="B183" s="214" t="s">
        <v>367</v>
      </c>
      <c r="C183" s="204"/>
      <c r="D183" s="202" t="s">
        <v>368</v>
      </c>
      <c r="E183" s="204"/>
      <c r="F183" s="202" t="s">
        <v>369</v>
      </c>
      <c r="G183" s="40">
        <v>1</v>
      </c>
      <c r="H183" s="39" t="s">
        <v>370</v>
      </c>
      <c r="I183" s="202" t="s">
        <v>399</v>
      </c>
      <c r="J183" s="15"/>
      <c r="K183" s="15"/>
      <c r="L183" s="15"/>
      <c r="M183" s="15"/>
      <c r="N183" s="15"/>
      <c r="O183" s="15">
        <v>1</v>
      </c>
      <c r="P183" s="42"/>
      <c r="Q183" s="15">
        <v>0</v>
      </c>
      <c r="R183" s="15">
        <f t="shared" si="66"/>
        <v>1</v>
      </c>
      <c r="S183" s="15">
        <f t="shared" si="67"/>
        <v>2</v>
      </c>
      <c r="T183" s="15">
        <f t="shared" si="68"/>
        <v>3</v>
      </c>
      <c r="U183" s="15">
        <f t="shared" si="69"/>
        <v>6</v>
      </c>
      <c r="V183" s="15">
        <f t="shared" si="70"/>
        <v>10</v>
      </c>
      <c r="W183" s="13"/>
      <c r="X183" s="15">
        <f t="shared" si="55"/>
        <v>0</v>
      </c>
      <c r="Y183" s="15">
        <f t="shared" si="60"/>
        <v>0</v>
      </c>
      <c r="Z183" s="15">
        <f t="shared" si="61"/>
        <v>0</v>
      </c>
      <c r="AA183" s="15">
        <f t="shared" si="62"/>
        <v>0</v>
      </c>
      <c r="AB183" s="15">
        <f t="shared" si="63"/>
        <v>0</v>
      </c>
      <c r="AC183" s="15">
        <f t="shared" si="64"/>
        <v>10</v>
      </c>
      <c r="AD183" s="15">
        <f t="shared" si="71"/>
        <v>10</v>
      </c>
      <c r="AE183" s="211">
        <f>SUM(AD183:AD188)</f>
        <v>60</v>
      </c>
    </row>
    <row r="184" spans="1:31" ht="60.75" customHeight="1" x14ac:dyDescent="0.25">
      <c r="A184" s="222"/>
      <c r="B184" s="215"/>
      <c r="C184" s="207"/>
      <c r="D184" s="206"/>
      <c r="E184" s="207"/>
      <c r="F184" s="206"/>
      <c r="G184" s="40">
        <v>2</v>
      </c>
      <c r="H184" s="39" t="s">
        <v>371</v>
      </c>
      <c r="I184" s="206"/>
      <c r="J184" s="15"/>
      <c r="K184" s="15"/>
      <c r="L184" s="15"/>
      <c r="M184" s="15"/>
      <c r="N184" s="15"/>
      <c r="O184" s="15">
        <v>1</v>
      </c>
      <c r="P184" s="42"/>
      <c r="Q184" s="15">
        <v>0</v>
      </c>
      <c r="R184" s="15">
        <f t="shared" si="66"/>
        <v>1</v>
      </c>
      <c r="S184" s="15">
        <f t="shared" si="67"/>
        <v>2</v>
      </c>
      <c r="T184" s="15">
        <f t="shared" si="68"/>
        <v>3</v>
      </c>
      <c r="U184" s="15">
        <f t="shared" si="69"/>
        <v>6</v>
      </c>
      <c r="V184" s="15">
        <f t="shared" si="70"/>
        <v>10</v>
      </c>
      <c r="W184" s="13"/>
      <c r="X184" s="15">
        <f t="shared" si="55"/>
        <v>0</v>
      </c>
      <c r="Y184" s="15">
        <f t="shared" si="60"/>
        <v>0</v>
      </c>
      <c r="Z184" s="15">
        <f t="shared" si="61"/>
        <v>0</v>
      </c>
      <c r="AA184" s="15">
        <f t="shared" si="62"/>
        <v>0</v>
      </c>
      <c r="AB184" s="15">
        <f t="shared" si="63"/>
        <v>0</v>
      </c>
      <c r="AC184" s="15">
        <f t="shared" si="64"/>
        <v>10</v>
      </c>
      <c r="AD184" s="15">
        <f t="shared" si="71"/>
        <v>10</v>
      </c>
      <c r="AE184" s="212"/>
    </row>
    <row r="185" spans="1:31" ht="84.75" customHeight="1" x14ac:dyDescent="0.25">
      <c r="A185" s="222"/>
      <c r="B185" s="215"/>
      <c r="C185" s="205"/>
      <c r="D185" s="203"/>
      <c r="E185" s="205"/>
      <c r="F185" s="203"/>
      <c r="G185" s="40">
        <v>3</v>
      </c>
      <c r="H185" s="39" t="s">
        <v>372</v>
      </c>
      <c r="I185" s="203"/>
      <c r="J185" s="15"/>
      <c r="K185" s="15"/>
      <c r="L185" s="15"/>
      <c r="M185" s="15"/>
      <c r="N185" s="15"/>
      <c r="O185" s="15">
        <v>1</v>
      </c>
      <c r="P185" s="42"/>
      <c r="Q185" s="15">
        <v>0</v>
      </c>
      <c r="R185" s="15">
        <f t="shared" si="66"/>
        <v>1</v>
      </c>
      <c r="S185" s="15">
        <f t="shared" si="67"/>
        <v>2</v>
      </c>
      <c r="T185" s="15">
        <f t="shared" si="68"/>
        <v>3</v>
      </c>
      <c r="U185" s="15">
        <f t="shared" si="69"/>
        <v>6</v>
      </c>
      <c r="V185" s="15">
        <f t="shared" si="70"/>
        <v>10</v>
      </c>
      <c r="W185" s="13"/>
      <c r="X185" s="15">
        <f t="shared" si="55"/>
        <v>0</v>
      </c>
      <c r="Y185" s="15">
        <f t="shared" si="60"/>
        <v>0</v>
      </c>
      <c r="Z185" s="15">
        <f t="shared" si="61"/>
        <v>0</v>
      </c>
      <c r="AA185" s="15">
        <f t="shared" si="62"/>
        <v>0</v>
      </c>
      <c r="AB185" s="15">
        <f t="shared" si="63"/>
        <v>0</v>
      </c>
      <c r="AC185" s="15">
        <f t="shared" si="64"/>
        <v>10</v>
      </c>
      <c r="AD185" s="15">
        <f t="shared" si="71"/>
        <v>10</v>
      </c>
      <c r="AE185" s="212"/>
    </row>
    <row r="186" spans="1:31" ht="60.75" customHeight="1" x14ac:dyDescent="0.25">
      <c r="A186" s="222"/>
      <c r="B186" s="215"/>
      <c r="C186" s="204"/>
      <c r="D186" s="202" t="s">
        <v>373</v>
      </c>
      <c r="E186" s="204"/>
      <c r="F186" s="202" t="s">
        <v>374</v>
      </c>
      <c r="G186" s="40">
        <v>4</v>
      </c>
      <c r="H186" s="39" t="s">
        <v>375</v>
      </c>
      <c r="I186" s="202" t="s">
        <v>398</v>
      </c>
      <c r="J186" s="15"/>
      <c r="K186" s="15"/>
      <c r="L186" s="15"/>
      <c r="M186" s="15"/>
      <c r="N186" s="15"/>
      <c r="O186" s="15">
        <v>1</v>
      </c>
      <c r="P186" s="42"/>
      <c r="Q186" s="15">
        <v>0</v>
      </c>
      <c r="R186" s="15">
        <f t="shared" si="66"/>
        <v>1</v>
      </c>
      <c r="S186" s="15">
        <f t="shared" si="67"/>
        <v>2</v>
      </c>
      <c r="T186" s="15">
        <f t="shared" si="68"/>
        <v>3</v>
      </c>
      <c r="U186" s="15">
        <f t="shared" si="69"/>
        <v>6</v>
      </c>
      <c r="V186" s="15">
        <f t="shared" si="70"/>
        <v>10</v>
      </c>
      <c r="W186" s="13"/>
      <c r="X186" s="15">
        <f t="shared" si="55"/>
        <v>0</v>
      </c>
      <c r="Y186" s="15">
        <f t="shared" si="60"/>
        <v>0</v>
      </c>
      <c r="Z186" s="15">
        <f t="shared" si="61"/>
        <v>0</v>
      </c>
      <c r="AA186" s="15">
        <f t="shared" si="62"/>
        <v>0</v>
      </c>
      <c r="AB186" s="15">
        <f t="shared" si="63"/>
        <v>0</v>
      </c>
      <c r="AC186" s="15">
        <f t="shared" si="64"/>
        <v>10</v>
      </c>
      <c r="AD186" s="15">
        <f t="shared" si="71"/>
        <v>10</v>
      </c>
      <c r="AE186" s="212"/>
    </row>
    <row r="187" spans="1:31" ht="63" customHeight="1" x14ac:dyDescent="0.25">
      <c r="A187" s="222"/>
      <c r="B187" s="215"/>
      <c r="C187" s="207"/>
      <c r="D187" s="206"/>
      <c r="E187" s="207"/>
      <c r="F187" s="206"/>
      <c r="G187" s="40">
        <v>5</v>
      </c>
      <c r="H187" s="39" t="s">
        <v>376</v>
      </c>
      <c r="I187" s="206"/>
      <c r="J187" s="15"/>
      <c r="K187" s="15"/>
      <c r="L187" s="15"/>
      <c r="M187" s="15"/>
      <c r="N187" s="15"/>
      <c r="O187" s="15">
        <v>1</v>
      </c>
      <c r="P187" s="42"/>
      <c r="Q187" s="15">
        <v>0</v>
      </c>
      <c r="R187" s="15">
        <f t="shared" si="66"/>
        <v>1</v>
      </c>
      <c r="S187" s="15">
        <f t="shared" si="67"/>
        <v>2</v>
      </c>
      <c r="T187" s="15">
        <f t="shared" si="68"/>
        <v>3</v>
      </c>
      <c r="U187" s="15">
        <f t="shared" si="69"/>
        <v>6</v>
      </c>
      <c r="V187" s="15">
        <f t="shared" si="70"/>
        <v>10</v>
      </c>
      <c r="W187" s="13"/>
      <c r="X187" s="15">
        <f t="shared" si="55"/>
        <v>0</v>
      </c>
      <c r="Y187" s="15">
        <f t="shared" si="60"/>
        <v>0</v>
      </c>
      <c r="Z187" s="15">
        <f t="shared" si="61"/>
        <v>0</v>
      </c>
      <c r="AA187" s="15">
        <f t="shared" si="62"/>
        <v>0</v>
      </c>
      <c r="AB187" s="15">
        <f t="shared" si="63"/>
        <v>0</v>
      </c>
      <c r="AC187" s="15">
        <f t="shared" si="64"/>
        <v>10</v>
      </c>
      <c r="AD187" s="15">
        <f t="shared" si="71"/>
        <v>10</v>
      </c>
      <c r="AE187" s="212"/>
    </row>
    <row r="188" spans="1:31" ht="59.25" customHeight="1" x14ac:dyDescent="0.25">
      <c r="A188" s="221"/>
      <c r="B188" s="216"/>
      <c r="C188" s="205"/>
      <c r="D188" s="203"/>
      <c r="E188" s="205"/>
      <c r="F188" s="203"/>
      <c r="G188" s="40">
        <v>6</v>
      </c>
      <c r="H188" s="39" t="s">
        <v>377</v>
      </c>
      <c r="I188" s="203"/>
      <c r="J188" s="15"/>
      <c r="K188" s="15"/>
      <c r="L188" s="15"/>
      <c r="M188" s="15"/>
      <c r="N188" s="15"/>
      <c r="O188" s="15">
        <v>1</v>
      </c>
      <c r="P188" s="42"/>
      <c r="Q188" s="15">
        <v>0</v>
      </c>
      <c r="R188" s="15">
        <f t="shared" si="66"/>
        <v>1</v>
      </c>
      <c r="S188" s="15">
        <f t="shared" si="67"/>
        <v>2</v>
      </c>
      <c r="T188" s="15">
        <f t="shared" si="68"/>
        <v>3</v>
      </c>
      <c r="U188" s="15">
        <f t="shared" si="69"/>
        <v>6</v>
      </c>
      <c r="V188" s="15">
        <f t="shared" si="70"/>
        <v>10</v>
      </c>
      <c r="W188" s="13"/>
      <c r="X188" s="15">
        <f t="shared" si="55"/>
        <v>0</v>
      </c>
      <c r="Y188" s="15">
        <f t="shared" si="60"/>
        <v>0</v>
      </c>
      <c r="Z188" s="15">
        <f t="shared" si="61"/>
        <v>0</v>
      </c>
      <c r="AA188" s="15">
        <f t="shared" si="62"/>
        <v>0</v>
      </c>
      <c r="AB188" s="15">
        <f t="shared" si="63"/>
        <v>0</v>
      </c>
      <c r="AC188" s="15">
        <f t="shared" si="64"/>
        <v>10</v>
      </c>
      <c r="AD188" s="15">
        <f t="shared" si="71"/>
        <v>10</v>
      </c>
      <c r="AE188" s="213"/>
    </row>
    <row r="189" spans="1:31" ht="45" customHeight="1" x14ac:dyDescent="0.25">
      <c r="A189" s="220">
        <v>12</v>
      </c>
      <c r="B189" s="214" t="s">
        <v>378</v>
      </c>
      <c r="C189" s="208"/>
      <c r="D189" s="202" t="s">
        <v>379</v>
      </c>
      <c r="E189" s="204"/>
      <c r="F189" s="202" t="s">
        <v>380</v>
      </c>
      <c r="G189" s="40">
        <v>1</v>
      </c>
      <c r="H189" s="39" t="s">
        <v>381</v>
      </c>
      <c r="I189" s="202" t="s">
        <v>397</v>
      </c>
      <c r="J189" s="15"/>
      <c r="K189" s="15"/>
      <c r="L189" s="15"/>
      <c r="M189" s="15"/>
      <c r="N189" s="15"/>
      <c r="O189" s="15">
        <v>1</v>
      </c>
      <c r="P189" s="42"/>
      <c r="Q189" s="15">
        <v>0</v>
      </c>
      <c r="R189" s="15">
        <f t="shared" si="66"/>
        <v>1</v>
      </c>
      <c r="S189" s="15">
        <f t="shared" si="67"/>
        <v>2</v>
      </c>
      <c r="T189" s="15">
        <f t="shared" si="68"/>
        <v>3</v>
      </c>
      <c r="U189" s="15">
        <f t="shared" si="69"/>
        <v>6</v>
      </c>
      <c r="V189" s="15">
        <f t="shared" si="70"/>
        <v>10</v>
      </c>
      <c r="W189" s="13"/>
      <c r="X189" s="15">
        <f t="shared" si="55"/>
        <v>0</v>
      </c>
      <c r="Y189" s="15">
        <f t="shared" si="60"/>
        <v>0</v>
      </c>
      <c r="Z189" s="15">
        <f t="shared" si="61"/>
        <v>0</v>
      </c>
      <c r="AA189" s="15">
        <f t="shared" si="62"/>
        <v>0</v>
      </c>
      <c r="AB189" s="15">
        <f t="shared" si="63"/>
        <v>0</v>
      </c>
      <c r="AC189" s="15">
        <f t="shared" si="64"/>
        <v>10</v>
      </c>
      <c r="AD189" s="15">
        <f t="shared" si="71"/>
        <v>10</v>
      </c>
      <c r="AE189" s="211">
        <f>SUM(AD189:AD197)</f>
        <v>150</v>
      </c>
    </row>
    <row r="190" spans="1:31" ht="48.75" customHeight="1" x14ac:dyDescent="0.25">
      <c r="A190" s="222"/>
      <c r="B190" s="215"/>
      <c r="C190" s="210"/>
      <c r="D190" s="203"/>
      <c r="E190" s="205"/>
      <c r="F190" s="203"/>
      <c r="G190" s="40">
        <v>2</v>
      </c>
      <c r="H190" s="39" t="s">
        <v>382</v>
      </c>
      <c r="I190" s="206"/>
      <c r="J190" s="15"/>
      <c r="K190" s="15"/>
      <c r="L190" s="15"/>
      <c r="M190" s="15"/>
      <c r="N190" s="15"/>
      <c r="O190" s="15">
        <v>1</v>
      </c>
      <c r="P190" s="42"/>
      <c r="Q190" s="15">
        <v>0</v>
      </c>
      <c r="R190" s="15">
        <f t="shared" si="66"/>
        <v>1</v>
      </c>
      <c r="S190" s="15">
        <f t="shared" si="67"/>
        <v>2</v>
      </c>
      <c r="T190" s="15">
        <f t="shared" si="68"/>
        <v>3</v>
      </c>
      <c r="U190" s="15">
        <f t="shared" si="69"/>
        <v>6</v>
      </c>
      <c r="V190" s="15">
        <f t="shared" si="70"/>
        <v>10</v>
      </c>
      <c r="W190" s="13"/>
      <c r="X190" s="15">
        <f t="shared" si="55"/>
        <v>0</v>
      </c>
      <c r="Y190" s="15">
        <f t="shared" si="60"/>
        <v>0</v>
      </c>
      <c r="Z190" s="15">
        <f t="shared" si="61"/>
        <v>0</v>
      </c>
      <c r="AA190" s="15">
        <f t="shared" si="62"/>
        <v>0</v>
      </c>
      <c r="AB190" s="15">
        <f t="shared" si="63"/>
        <v>0</v>
      </c>
      <c r="AC190" s="15">
        <f t="shared" si="64"/>
        <v>10</v>
      </c>
      <c r="AD190" s="15">
        <f t="shared" si="71"/>
        <v>10</v>
      </c>
      <c r="AE190" s="212"/>
    </row>
    <row r="191" spans="1:31" ht="72" customHeight="1" x14ac:dyDescent="0.25">
      <c r="A191" s="222"/>
      <c r="B191" s="215"/>
      <c r="C191" s="204"/>
      <c r="D191" s="202" t="s">
        <v>383</v>
      </c>
      <c r="E191" s="40"/>
      <c r="F191" s="39" t="s">
        <v>384</v>
      </c>
      <c r="G191" s="40">
        <v>3</v>
      </c>
      <c r="H191" s="39" t="s">
        <v>385</v>
      </c>
      <c r="I191" s="206"/>
      <c r="J191" s="15"/>
      <c r="K191" s="15"/>
      <c r="L191" s="15"/>
      <c r="M191" s="15"/>
      <c r="N191" s="15"/>
      <c r="O191" s="15">
        <v>1</v>
      </c>
      <c r="P191" s="42"/>
      <c r="Q191" s="15">
        <v>0</v>
      </c>
      <c r="R191" s="15">
        <f t="shared" si="66"/>
        <v>1</v>
      </c>
      <c r="S191" s="15">
        <f t="shared" si="67"/>
        <v>2</v>
      </c>
      <c r="T191" s="15">
        <f t="shared" si="68"/>
        <v>3</v>
      </c>
      <c r="U191" s="15">
        <f t="shared" si="69"/>
        <v>6</v>
      </c>
      <c r="V191" s="15">
        <f t="shared" si="70"/>
        <v>10</v>
      </c>
      <c r="W191" s="13"/>
      <c r="X191" s="15">
        <f t="shared" si="55"/>
        <v>0</v>
      </c>
      <c r="Y191" s="15">
        <f t="shared" si="60"/>
        <v>0</v>
      </c>
      <c r="Z191" s="15">
        <f t="shared" si="61"/>
        <v>0</v>
      </c>
      <c r="AA191" s="15">
        <f t="shared" si="62"/>
        <v>0</v>
      </c>
      <c r="AB191" s="15">
        <f t="shared" si="63"/>
        <v>0</v>
      </c>
      <c r="AC191" s="15">
        <f t="shared" si="64"/>
        <v>10</v>
      </c>
      <c r="AD191" s="15">
        <f t="shared" si="71"/>
        <v>10</v>
      </c>
      <c r="AE191" s="212"/>
    </row>
    <row r="192" spans="1:31" ht="30" customHeight="1" x14ac:dyDescent="0.25">
      <c r="A192" s="222"/>
      <c r="B192" s="215"/>
      <c r="C192" s="207"/>
      <c r="D192" s="206"/>
      <c r="E192" s="204"/>
      <c r="F192" s="202" t="s">
        <v>388</v>
      </c>
      <c r="G192" s="40">
        <v>4</v>
      </c>
      <c r="H192" s="39" t="s">
        <v>386</v>
      </c>
      <c r="I192" s="206"/>
      <c r="J192" s="15"/>
      <c r="K192" s="15"/>
      <c r="L192" s="15"/>
      <c r="M192" s="15"/>
      <c r="N192" s="15"/>
      <c r="O192" s="15">
        <v>1</v>
      </c>
      <c r="P192" s="42"/>
      <c r="Q192" s="15">
        <v>0</v>
      </c>
      <c r="R192" s="15">
        <f>20*0.1</f>
        <v>2</v>
      </c>
      <c r="S192" s="15">
        <f>20*0.2</f>
        <v>4</v>
      </c>
      <c r="T192" s="15">
        <f>20*0.3</f>
        <v>6</v>
      </c>
      <c r="U192" s="15">
        <f>20*0.6</f>
        <v>12</v>
      </c>
      <c r="V192" s="15">
        <f>20*1</f>
        <v>20</v>
      </c>
      <c r="W192" s="13"/>
      <c r="X192" s="15">
        <f t="shared" si="55"/>
        <v>0</v>
      </c>
      <c r="Y192" s="15">
        <f t="shared" si="60"/>
        <v>0</v>
      </c>
      <c r="Z192" s="15">
        <f t="shared" si="61"/>
        <v>0</v>
      </c>
      <c r="AA192" s="15">
        <f t="shared" si="62"/>
        <v>0</v>
      </c>
      <c r="AB192" s="15">
        <f t="shared" si="63"/>
        <v>0</v>
      </c>
      <c r="AC192" s="15">
        <f t="shared" si="64"/>
        <v>20</v>
      </c>
      <c r="AD192" s="15">
        <f t="shared" si="59"/>
        <v>20</v>
      </c>
      <c r="AE192" s="212"/>
    </row>
    <row r="193" spans="1:87" ht="45.75" customHeight="1" x14ac:dyDescent="0.25">
      <c r="A193" s="222"/>
      <c r="B193" s="215"/>
      <c r="C193" s="207"/>
      <c r="D193" s="206"/>
      <c r="E193" s="205"/>
      <c r="F193" s="203"/>
      <c r="G193" s="40">
        <v>5</v>
      </c>
      <c r="H193" s="39" t="s">
        <v>387</v>
      </c>
      <c r="I193" s="206"/>
      <c r="J193" s="15"/>
      <c r="K193" s="15"/>
      <c r="L193" s="15"/>
      <c r="M193" s="15"/>
      <c r="N193" s="15"/>
      <c r="O193" s="15">
        <v>1</v>
      </c>
      <c r="P193" s="42"/>
      <c r="Q193" s="15">
        <v>0</v>
      </c>
      <c r="R193" s="15">
        <f t="shared" ref="R193:R197" si="72">20*0.1</f>
        <v>2</v>
      </c>
      <c r="S193" s="15">
        <f t="shared" ref="S193:S197" si="73">20*0.2</f>
        <v>4</v>
      </c>
      <c r="T193" s="15">
        <f t="shared" ref="T193:T197" si="74">20*0.3</f>
        <v>6</v>
      </c>
      <c r="U193" s="15">
        <f t="shared" ref="U193:U197" si="75">20*0.6</f>
        <v>12</v>
      </c>
      <c r="V193" s="15">
        <f t="shared" ref="V193:V197" si="76">20*1</f>
        <v>20</v>
      </c>
      <c r="W193" s="13"/>
      <c r="X193" s="15">
        <f t="shared" si="55"/>
        <v>0</v>
      </c>
      <c r="Y193" s="15">
        <f t="shared" si="60"/>
        <v>0</v>
      </c>
      <c r="Z193" s="15">
        <f t="shared" si="61"/>
        <v>0</v>
      </c>
      <c r="AA193" s="15">
        <f t="shared" si="62"/>
        <v>0</v>
      </c>
      <c r="AB193" s="15">
        <f t="shared" si="63"/>
        <v>0</v>
      </c>
      <c r="AC193" s="15">
        <f t="shared" si="64"/>
        <v>20</v>
      </c>
      <c r="AD193" s="15">
        <f t="shared" si="59"/>
        <v>20</v>
      </c>
      <c r="AE193" s="212"/>
    </row>
    <row r="194" spans="1:87" ht="63" customHeight="1" x14ac:dyDescent="0.25">
      <c r="A194" s="222"/>
      <c r="B194" s="215"/>
      <c r="C194" s="207"/>
      <c r="D194" s="206"/>
      <c r="E194" s="204"/>
      <c r="F194" s="202" t="s">
        <v>389</v>
      </c>
      <c r="G194" s="40">
        <v>6</v>
      </c>
      <c r="H194" s="39" t="s">
        <v>390</v>
      </c>
      <c r="I194" s="206"/>
      <c r="J194" s="15"/>
      <c r="K194" s="15"/>
      <c r="L194" s="15"/>
      <c r="M194" s="15"/>
      <c r="N194" s="15"/>
      <c r="O194" s="15">
        <v>1</v>
      </c>
      <c r="P194" s="42"/>
      <c r="Q194" s="15">
        <v>0</v>
      </c>
      <c r="R194" s="15">
        <f t="shared" si="72"/>
        <v>2</v>
      </c>
      <c r="S194" s="15">
        <f t="shared" si="73"/>
        <v>4</v>
      </c>
      <c r="T194" s="15">
        <f t="shared" si="74"/>
        <v>6</v>
      </c>
      <c r="U194" s="15">
        <f t="shared" si="75"/>
        <v>12</v>
      </c>
      <c r="V194" s="15">
        <f t="shared" si="76"/>
        <v>20</v>
      </c>
      <c r="W194" s="13"/>
      <c r="X194" s="15">
        <f t="shared" si="55"/>
        <v>0</v>
      </c>
      <c r="Y194" s="15">
        <f t="shared" si="60"/>
        <v>0</v>
      </c>
      <c r="Z194" s="15">
        <f t="shared" si="61"/>
        <v>0</v>
      </c>
      <c r="AA194" s="15">
        <f t="shared" si="62"/>
        <v>0</v>
      </c>
      <c r="AB194" s="15">
        <f t="shared" si="63"/>
        <v>0</v>
      </c>
      <c r="AC194" s="15">
        <f t="shared" si="64"/>
        <v>20</v>
      </c>
      <c r="AD194" s="15">
        <f t="shared" si="59"/>
        <v>20</v>
      </c>
      <c r="AE194" s="212"/>
    </row>
    <row r="195" spans="1:87" ht="60.75" customHeight="1" x14ac:dyDescent="0.25">
      <c r="A195" s="222"/>
      <c r="B195" s="215"/>
      <c r="C195" s="207"/>
      <c r="D195" s="206"/>
      <c r="E195" s="207"/>
      <c r="F195" s="206"/>
      <c r="G195" s="40">
        <v>7</v>
      </c>
      <c r="H195" s="39" t="s">
        <v>391</v>
      </c>
      <c r="I195" s="206"/>
      <c r="J195" s="15"/>
      <c r="K195" s="15"/>
      <c r="L195" s="15"/>
      <c r="M195" s="15"/>
      <c r="N195" s="15"/>
      <c r="O195" s="15">
        <v>1</v>
      </c>
      <c r="P195" s="42"/>
      <c r="Q195" s="15">
        <v>0</v>
      </c>
      <c r="R195" s="15">
        <f t="shared" si="72"/>
        <v>2</v>
      </c>
      <c r="S195" s="15">
        <f t="shared" si="73"/>
        <v>4</v>
      </c>
      <c r="T195" s="15">
        <f t="shared" si="74"/>
        <v>6</v>
      </c>
      <c r="U195" s="15">
        <f t="shared" si="75"/>
        <v>12</v>
      </c>
      <c r="V195" s="15">
        <f t="shared" si="76"/>
        <v>20</v>
      </c>
      <c r="W195" s="13"/>
      <c r="X195" s="15">
        <f t="shared" si="55"/>
        <v>0</v>
      </c>
      <c r="Y195" s="15">
        <f t="shared" si="60"/>
        <v>0</v>
      </c>
      <c r="Z195" s="15">
        <f t="shared" si="61"/>
        <v>0</v>
      </c>
      <c r="AA195" s="15">
        <f t="shared" si="62"/>
        <v>0</v>
      </c>
      <c r="AB195" s="15">
        <f t="shared" si="63"/>
        <v>0</v>
      </c>
      <c r="AC195" s="15">
        <f t="shared" si="64"/>
        <v>20</v>
      </c>
      <c r="AD195" s="15">
        <f t="shared" si="57"/>
        <v>20</v>
      </c>
      <c r="AE195" s="212"/>
    </row>
    <row r="196" spans="1:87" ht="107.25" customHeight="1" x14ac:dyDescent="0.25">
      <c r="A196" s="222"/>
      <c r="B196" s="215"/>
      <c r="C196" s="205"/>
      <c r="D196" s="203"/>
      <c r="E196" s="205"/>
      <c r="F196" s="203"/>
      <c r="G196" s="40">
        <v>8</v>
      </c>
      <c r="H196" s="39" t="s">
        <v>392</v>
      </c>
      <c r="I196" s="206"/>
      <c r="J196" s="15"/>
      <c r="K196" s="15"/>
      <c r="L196" s="15"/>
      <c r="M196" s="15"/>
      <c r="N196" s="15"/>
      <c r="O196" s="15">
        <v>1</v>
      </c>
      <c r="P196" s="42"/>
      <c r="Q196" s="15">
        <v>0</v>
      </c>
      <c r="R196" s="15">
        <f t="shared" si="72"/>
        <v>2</v>
      </c>
      <c r="S196" s="15">
        <f t="shared" si="73"/>
        <v>4</v>
      </c>
      <c r="T196" s="15">
        <f t="shared" si="74"/>
        <v>6</v>
      </c>
      <c r="U196" s="15">
        <f t="shared" si="75"/>
        <v>12</v>
      </c>
      <c r="V196" s="15">
        <f t="shared" si="76"/>
        <v>20</v>
      </c>
      <c r="W196" s="13"/>
      <c r="X196" s="15">
        <f t="shared" si="55"/>
        <v>0</v>
      </c>
      <c r="Y196" s="15">
        <f t="shared" si="60"/>
        <v>0</v>
      </c>
      <c r="Z196" s="15">
        <f t="shared" si="61"/>
        <v>0</v>
      </c>
      <c r="AA196" s="15">
        <f t="shared" si="62"/>
        <v>0</v>
      </c>
      <c r="AB196" s="15">
        <f t="shared" si="63"/>
        <v>0</v>
      </c>
      <c r="AC196" s="15">
        <f t="shared" si="64"/>
        <v>20</v>
      </c>
      <c r="AD196" s="15">
        <f t="shared" si="57"/>
        <v>20</v>
      </c>
      <c r="AE196" s="212"/>
    </row>
    <row r="197" spans="1:87" ht="81.75" customHeight="1" x14ac:dyDescent="0.25">
      <c r="A197" s="221"/>
      <c r="B197" s="216"/>
      <c r="C197" s="43"/>
      <c r="D197" s="39" t="s">
        <v>393</v>
      </c>
      <c r="E197" s="40"/>
      <c r="F197" s="39" t="s">
        <v>394</v>
      </c>
      <c r="G197" s="40">
        <v>9</v>
      </c>
      <c r="H197" s="39" t="s">
        <v>395</v>
      </c>
      <c r="I197" s="203"/>
      <c r="J197" s="15"/>
      <c r="K197" s="15"/>
      <c r="L197" s="15"/>
      <c r="M197" s="15"/>
      <c r="N197" s="15"/>
      <c r="O197" s="15">
        <v>1</v>
      </c>
      <c r="P197" s="42"/>
      <c r="Q197" s="15">
        <v>0</v>
      </c>
      <c r="R197" s="15">
        <f t="shared" si="72"/>
        <v>2</v>
      </c>
      <c r="S197" s="15">
        <f t="shared" si="73"/>
        <v>4</v>
      </c>
      <c r="T197" s="15">
        <f t="shared" si="74"/>
        <v>6</v>
      </c>
      <c r="U197" s="15">
        <f t="shared" si="75"/>
        <v>12</v>
      </c>
      <c r="V197" s="15">
        <f t="shared" si="76"/>
        <v>20</v>
      </c>
      <c r="W197" s="13"/>
      <c r="X197" s="15">
        <f t="shared" si="55"/>
        <v>0</v>
      </c>
      <c r="Y197" s="15">
        <f t="shared" si="60"/>
        <v>0</v>
      </c>
      <c r="Z197" s="15">
        <f t="shared" si="61"/>
        <v>0</v>
      </c>
      <c r="AA197" s="15">
        <f t="shared" si="62"/>
        <v>0</v>
      </c>
      <c r="AB197" s="15">
        <f t="shared" si="63"/>
        <v>0</v>
      </c>
      <c r="AC197" s="15">
        <f t="shared" si="64"/>
        <v>20</v>
      </c>
      <c r="AD197" s="15">
        <f t="shared" ref="AD197" si="77">X197+Y197+Z197+AA197+AB197+AC197</f>
        <v>20</v>
      </c>
      <c r="AE197" s="213"/>
    </row>
    <row r="198" spans="1:87" ht="30" hidden="1" customHeight="1" x14ac:dyDescent="0.25">
      <c r="A198" s="241" t="s">
        <v>10</v>
      </c>
      <c r="B198" s="241"/>
      <c r="C198" s="241"/>
      <c r="D198" s="241"/>
      <c r="E198" s="241"/>
      <c r="F198" s="241"/>
      <c r="G198" s="241"/>
      <c r="H198" s="241"/>
      <c r="I198" s="241"/>
      <c r="J198" s="241"/>
      <c r="K198" s="241"/>
      <c r="L198" s="241"/>
      <c r="M198" s="241"/>
      <c r="N198" s="241"/>
      <c r="O198" s="241"/>
      <c r="P198" s="241"/>
      <c r="Q198" s="241"/>
      <c r="R198" s="241"/>
      <c r="S198" s="241"/>
      <c r="T198" s="241"/>
      <c r="U198" s="241"/>
      <c r="V198" s="241"/>
      <c r="W198" s="241"/>
      <c r="X198" s="241"/>
      <c r="Y198" s="241"/>
      <c r="Z198" s="241"/>
      <c r="AA198" s="241"/>
      <c r="AB198" s="241"/>
      <c r="AC198" s="241"/>
      <c r="AD198" s="241"/>
      <c r="AE198" s="41">
        <f>SUM(AE5:AE197)</f>
        <v>2000</v>
      </c>
      <c r="AF198" s="18"/>
      <c r="AG198" s="18"/>
      <c r="AH198" s="18"/>
      <c r="AI198" s="18"/>
      <c r="AJ198" s="18"/>
      <c r="AK198" s="18"/>
      <c r="AL198" s="18"/>
      <c r="AM198" s="18"/>
      <c r="AN198" s="18"/>
      <c r="AO198" s="18"/>
      <c r="AP198" s="18"/>
      <c r="AQ198" s="18"/>
      <c r="AR198" s="18"/>
      <c r="AS198" s="18"/>
      <c r="AT198" s="18"/>
      <c r="AU198" s="18"/>
      <c r="AV198" s="18"/>
      <c r="AW198" s="18"/>
      <c r="AX198" s="18"/>
      <c r="AY198" s="18"/>
      <c r="AZ198" s="18"/>
      <c r="BA198" s="18"/>
      <c r="BB198" s="18"/>
      <c r="BC198" s="18"/>
      <c r="BD198" s="18"/>
      <c r="BE198" s="18"/>
      <c r="BF198" s="18"/>
      <c r="BG198" s="18"/>
      <c r="BH198" s="19"/>
      <c r="BI198" s="19"/>
      <c r="BJ198" s="19"/>
      <c r="BK198" s="19"/>
      <c r="BL198" s="19"/>
      <c r="BM198" s="19"/>
      <c r="BN198" s="19"/>
      <c r="BO198" s="19"/>
      <c r="BP198" s="19"/>
      <c r="BQ198" s="19"/>
      <c r="BR198" s="19"/>
      <c r="BS198" s="19"/>
      <c r="BT198" s="19"/>
      <c r="BU198" s="19"/>
      <c r="BV198" s="19"/>
      <c r="BW198" s="19"/>
      <c r="BX198" s="19"/>
      <c r="BY198" s="19"/>
      <c r="BZ198" s="19"/>
      <c r="CA198" s="19"/>
      <c r="CB198" s="19"/>
      <c r="CC198" s="19"/>
      <c r="CD198" s="19"/>
      <c r="CE198" s="19"/>
      <c r="CF198" s="19"/>
      <c r="CG198" s="19"/>
      <c r="CH198" s="19"/>
      <c r="CI198" s="19"/>
    </row>
    <row r="199" spans="1:87" s="23" customFormat="1" ht="19.5" x14ac:dyDescent="0.25">
      <c r="A199" s="201" t="s">
        <v>771</v>
      </c>
      <c r="B199" s="201"/>
      <c r="C199" s="201"/>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125">
        <f>SUM(AE5:AE197)</f>
        <v>2000</v>
      </c>
    </row>
    <row r="200" spans="1:87" s="23" customFormat="1" ht="15" x14ac:dyDescent="0.25">
      <c r="A200" s="95"/>
      <c r="B200" s="95"/>
      <c r="C200" s="95"/>
      <c r="D200" s="95"/>
      <c r="E200" s="95"/>
      <c r="F200" s="95"/>
      <c r="G200" s="95"/>
      <c r="H200" s="95"/>
      <c r="I200" s="95"/>
      <c r="J200" s="95"/>
      <c r="K200" s="95"/>
      <c r="L200" s="95"/>
      <c r="M200" s="95"/>
      <c r="N200" s="95"/>
      <c r="O200" s="95"/>
      <c r="P200" s="95"/>
      <c r="Q200" s="95"/>
      <c r="R200" s="95"/>
      <c r="S200" s="95"/>
      <c r="T200" s="95"/>
      <c r="U200" s="95"/>
      <c r="V200" s="95"/>
      <c r="W200" s="95"/>
      <c r="X200" s="95"/>
      <c r="Y200" s="95"/>
      <c r="Z200" s="95"/>
      <c r="AA200" s="95"/>
      <c r="AB200" s="95"/>
      <c r="AC200" s="95"/>
      <c r="AD200" s="95"/>
      <c r="AE200" s="94"/>
    </row>
    <row r="201" spans="1:87" ht="15" x14ac:dyDescent="0.25">
      <c r="H201" s="7" t="s">
        <v>41</v>
      </c>
      <c r="I201" s="7" t="s">
        <v>40</v>
      </c>
    </row>
    <row r="202" spans="1:87" ht="15" x14ac:dyDescent="0.25">
      <c r="H202" s="7" t="s">
        <v>38</v>
      </c>
      <c r="I202" s="7" t="s">
        <v>39</v>
      </c>
    </row>
    <row r="203" spans="1:87" ht="15" x14ac:dyDescent="0.25">
      <c r="H203" s="7" t="s">
        <v>36</v>
      </c>
      <c r="I203" s="7" t="s">
        <v>37</v>
      </c>
    </row>
    <row r="204" spans="1:87" ht="15" x14ac:dyDescent="0.25">
      <c r="H204" s="7" t="s">
        <v>34</v>
      </c>
      <c r="I204" s="7" t="s">
        <v>35</v>
      </c>
    </row>
    <row r="205" spans="1:87" ht="15" x14ac:dyDescent="0.25">
      <c r="H205" s="7" t="s">
        <v>32</v>
      </c>
      <c r="I205" s="7" t="s">
        <v>33</v>
      </c>
    </row>
  </sheetData>
  <mergeCells count="368">
    <mergeCell ref="I133:I134"/>
    <mergeCell ref="I135:I137"/>
    <mergeCell ref="I100:I101"/>
    <mergeCell ref="I102:I103"/>
    <mergeCell ref="I104:I105"/>
    <mergeCell ref="I106:I107"/>
    <mergeCell ref="I108:I113"/>
    <mergeCell ref="I114:I116"/>
    <mergeCell ref="I118:I119"/>
    <mergeCell ref="I120:I123"/>
    <mergeCell ref="I126:I127"/>
    <mergeCell ref="I60:I67"/>
    <mergeCell ref="I68:I78"/>
    <mergeCell ref="I79:I84"/>
    <mergeCell ref="I85:I90"/>
    <mergeCell ref="I92:I93"/>
    <mergeCell ref="I94:I95"/>
    <mergeCell ref="I96:I97"/>
    <mergeCell ref="I98:I99"/>
    <mergeCell ref="I128:I130"/>
    <mergeCell ref="I33:I36"/>
    <mergeCell ref="I37:I38"/>
    <mergeCell ref="I39:I40"/>
    <mergeCell ref="I41:I43"/>
    <mergeCell ref="I44:I45"/>
    <mergeCell ref="I46:I47"/>
    <mergeCell ref="I51:I54"/>
    <mergeCell ref="I56:I57"/>
    <mergeCell ref="I58:I59"/>
    <mergeCell ref="C9:C10"/>
    <mergeCell ref="I5:I10"/>
    <mergeCell ref="I11:I12"/>
    <mergeCell ref="I13:I14"/>
    <mergeCell ref="I16:I17"/>
    <mergeCell ref="I18:I22"/>
    <mergeCell ref="I23:I27"/>
    <mergeCell ref="P63:P64"/>
    <mergeCell ref="P43:P44"/>
    <mergeCell ref="P29:P30"/>
    <mergeCell ref="P31:P32"/>
    <mergeCell ref="P33:P34"/>
    <mergeCell ref="P35:P36"/>
    <mergeCell ref="P37:P38"/>
    <mergeCell ref="P45:P46"/>
    <mergeCell ref="D28:D30"/>
    <mergeCell ref="C28:C30"/>
    <mergeCell ref="F31:F32"/>
    <mergeCell ref="E31:E32"/>
    <mergeCell ref="D31:D32"/>
    <mergeCell ref="C31:C32"/>
    <mergeCell ref="P17:P18"/>
    <mergeCell ref="F13:F15"/>
    <mergeCell ref="I28:I32"/>
    <mergeCell ref="P75:P76"/>
    <mergeCell ref="P77:P78"/>
    <mergeCell ref="P79:P80"/>
    <mergeCell ref="P81:P82"/>
    <mergeCell ref="P47:P48"/>
    <mergeCell ref="P49:P50"/>
    <mergeCell ref="P51:P52"/>
    <mergeCell ref="P65:P66"/>
    <mergeCell ref="P67:P68"/>
    <mergeCell ref="P69:P70"/>
    <mergeCell ref="P71:P72"/>
    <mergeCell ref="P73:P74"/>
    <mergeCell ref="P57:P58"/>
    <mergeCell ref="P59:P60"/>
    <mergeCell ref="P61:P62"/>
    <mergeCell ref="P111:P112"/>
    <mergeCell ref="P113:P114"/>
    <mergeCell ref="P115:P116"/>
    <mergeCell ref="P83:P84"/>
    <mergeCell ref="P85:P86"/>
    <mergeCell ref="P87:P88"/>
    <mergeCell ref="P89:P90"/>
    <mergeCell ref="P91:P92"/>
    <mergeCell ref="P93:P94"/>
    <mergeCell ref="P95:P96"/>
    <mergeCell ref="P97:P98"/>
    <mergeCell ref="P99:P100"/>
    <mergeCell ref="P103:P104"/>
    <mergeCell ref="P105:P106"/>
    <mergeCell ref="P107:P108"/>
    <mergeCell ref="P109:P110"/>
    <mergeCell ref="A198:AD198"/>
    <mergeCell ref="P11:P12"/>
    <mergeCell ref="P13:P14"/>
    <mergeCell ref="P15:P16"/>
    <mergeCell ref="P27:P28"/>
    <mergeCell ref="P25:P26"/>
    <mergeCell ref="D13:D17"/>
    <mergeCell ref="C13:C17"/>
    <mergeCell ref="D18:D22"/>
    <mergeCell ref="F23:F27"/>
    <mergeCell ref="E23:E27"/>
    <mergeCell ref="D23:D27"/>
    <mergeCell ref="C18:C22"/>
    <mergeCell ref="C23:C27"/>
    <mergeCell ref="F28:F30"/>
    <mergeCell ref="E28:E30"/>
    <mergeCell ref="P39:P40"/>
    <mergeCell ref="P41:P42"/>
    <mergeCell ref="P101:P102"/>
    <mergeCell ref="P19:P20"/>
    <mergeCell ref="P21:P22"/>
    <mergeCell ref="P23:P24"/>
    <mergeCell ref="P53:P54"/>
    <mergeCell ref="P55:P56"/>
    <mergeCell ref="E18:E22"/>
    <mergeCell ref="J3:O3"/>
    <mergeCell ref="F11:F12"/>
    <mergeCell ref="E11:E12"/>
    <mergeCell ref="P5:P6"/>
    <mergeCell ref="P7:P8"/>
    <mergeCell ref="P9:P10"/>
    <mergeCell ref="A1:AE1"/>
    <mergeCell ref="A2:D2"/>
    <mergeCell ref="AD3:AD4"/>
    <mergeCell ref="AE3:AE4"/>
    <mergeCell ref="A3:A4"/>
    <mergeCell ref="B3:B4"/>
    <mergeCell ref="P3:P4"/>
    <mergeCell ref="W3:W4"/>
    <mergeCell ref="X3:AC4"/>
    <mergeCell ref="Q3:V3"/>
    <mergeCell ref="C3:D4"/>
    <mergeCell ref="E3:F4"/>
    <mergeCell ref="I3:I4"/>
    <mergeCell ref="G3:H4"/>
    <mergeCell ref="P2:AE2"/>
    <mergeCell ref="E2:O2"/>
    <mergeCell ref="D9:D10"/>
    <mergeCell ref="D5:D6"/>
    <mergeCell ref="C5:C6"/>
    <mergeCell ref="D7:D8"/>
    <mergeCell ref="C7:C8"/>
    <mergeCell ref="F39:F40"/>
    <mergeCell ref="E39:E40"/>
    <mergeCell ref="D39:D40"/>
    <mergeCell ref="C39:C40"/>
    <mergeCell ref="F41:F43"/>
    <mergeCell ref="E41:E43"/>
    <mergeCell ref="D41:D43"/>
    <mergeCell ref="C41:C43"/>
    <mergeCell ref="F33:F36"/>
    <mergeCell ref="E33:E36"/>
    <mergeCell ref="D33:D36"/>
    <mergeCell ref="C33:C36"/>
    <mergeCell ref="F37:F38"/>
    <mergeCell ref="E37:E38"/>
    <mergeCell ref="D37:D38"/>
    <mergeCell ref="C37:C38"/>
    <mergeCell ref="E13:E15"/>
    <mergeCell ref="F16:F17"/>
    <mergeCell ref="E16:E17"/>
    <mergeCell ref="F18:F22"/>
    <mergeCell ref="F56:F57"/>
    <mergeCell ref="E56:E57"/>
    <mergeCell ref="D56:D57"/>
    <mergeCell ref="C56:C57"/>
    <mergeCell ref="D58:D59"/>
    <mergeCell ref="C58:C59"/>
    <mergeCell ref="F46:F47"/>
    <mergeCell ref="E46:E47"/>
    <mergeCell ref="D46:D47"/>
    <mergeCell ref="C46:C47"/>
    <mergeCell ref="F51:F54"/>
    <mergeCell ref="E51:E54"/>
    <mergeCell ref="D51:D54"/>
    <mergeCell ref="C51:C54"/>
    <mergeCell ref="F71:F72"/>
    <mergeCell ref="E71:E72"/>
    <mergeCell ref="D70:D75"/>
    <mergeCell ref="C70:C75"/>
    <mergeCell ref="F76:F78"/>
    <mergeCell ref="E76:E78"/>
    <mergeCell ref="D76:D78"/>
    <mergeCell ref="C76:C78"/>
    <mergeCell ref="C60:C67"/>
    <mergeCell ref="F68:F69"/>
    <mergeCell ref="E68:E69"/>
    <mergeCell ref="D68:D69"/>
    <mergeCell ref="C68:C69"/>
    <mergeCell ref="F62:F67"/>
    <mergeCell ref="E62:E67"/>
    <mergeCell ref="F60:F61"/>
    <mergeCell ref="E60:E61"/>
    <mergeCell ref="D60:D67"/>
    <mergeCell ref="F92:F93"/>
    <mergeCell ref="E92:E93"/>
    <mergeCell ref="D91:D93"/>
    <mergeCell ref="C91:C93"/>
    <mergeCell ref="D79:D84"/>
    <mergeCell ref="C79:C84"/>
    <mergeCell ref="F86:F90"/>
    <mergeCell ref="E86:E90"/>
    <mergeCell ref="D86:D90"/>
    <mergeCell ref="C86:C90"/>
    <mergeCell ref="F98:F99"/>
    <mergeCell ref="E98:E99"/>
    <mergeCell ref="D98:D99"/>
    <mergeCell ref="C98:C99"/>
    <mergeCell ref="F100:F101"/>
    <mergeCell ref="E100:E101"/>
    <mergeCell ref="D100:D101"/>
    <mergeCell ref="C100:C101"/>
    <mergeCell ref="F94:F95"/>
    <mergeCell ref="E94:E95"/>
    <mergeCell ref="D94:D95"/>
    <mergeCell ref="C94:C95"/>
    <mergeCell ref="F96:F97"/>
    <mergeCell ref="E96:E97"/>
    <mergeCell ref="D96:D97"/>
    <mergeCell ref="C96:C97"/>
    <mergeCell ref="F110:F113"/>
    <mergeCell ref="E110:E113"/>
    <mergeCell ref="D110:D113"/>
    <mergeCell ref="F114:F116"/>
    <mergeCell ref="E114:E116"/>
    <mergeCell ref="D114:D116"/>
    <mergeCell ref="D117:D119"/>
    <mergeCell ref="C117:C119"/>
    <mergeCell ref="D102:D103"/>
    <mergeCell ref="C102:C103"/>
    <mergeCell ref="D106:D107"/>
    <mergeCell ref="C106:C107"/>
    <mergeCell ref="F108:F109"/>
    <mergeCell ref="E108:E109"/>
    <mergeCell ref="D108:D109"/>
    <mergeCell ref="C108:C109"/>
    <mergeCell ref="C110:C113"/>
    <mergeCell ref="D104:D105"/>
    <mergeCell ref="C104:C105"/>
    <mergeCell ref="F122:F123"/>
    <mergeCell ref="E122:E123"/>
    <mergeCell ref="D122:D124"/>
    <mergeCell ref="C122:C124"/>
    <mergeCell ref="C125:C130"/>
    <mergeCell ref="C114:C116"/>
    <mergeCell ref="F120:F121"/>
    <mergeCell ref="E120:E121"/>
    <mergeCell ref="D120:D121"/>
    <mergeCell ref="C120:C121"/>
    <mergeCell ref="F133:F134"/>
    <mergeCell ref="E133:E134"/>
    <mergeCell ref="D133:D134"/>
    <mergeCell ref="C133:C134"/>
    <mergeCell ref="F135:F136"/>
    <mergeCell ref="E135:E136"/>
    <mergeCell ref="D135:D137"/>
    <mergeCell ref="C135:C137"/>
    <mergeCell ref="F125:F127"/>
    <mergeCell ref="E125:E127"/>
    <mergeCell ref="F128:F130"/>
    <mergeCell ref="E128:E130"/>
    <mergeCell ref="D125:D130"/>
    <mergeCell ref="F148:F150"/>
    <mergeCell ref="E148:E150"/>
    <mergeCell ref="D148:D151"/>
    <mergeCell ref="C148:C151"/>
    <mergeCell ref="F144:F146"/>
    <mergeCell ref="E144:E146"/>
    <mergeCell ref="D144:D147"/>
    <mergeCell ref="F138:F142"/>
    <mergeCell ref="E138:E142"/>
    <mergeCell ref="D138:D143"/>
    <mergeCell ref="C138:C143"/>
    <mergeCell ref="B5:B10"/>
    <mergeCell ref="A5:A10"/>
    <mergeCell ref="B11:B43"/>
    <mergeCell ref="A11:A43"/>
    <mergeCell ref="B44:B45"/>
    <mergeCell ref="A44:A45"/>
    <mergeCell ref="A189:A197"/>
    <mergeCell ref="B183:B188"/>
    <mergeCell ref="A183:A188"/>
    <mergeCell ref="B174:B182"/>
    <mergeCell ref="A174:A182"/>
    <mergeCell ref="B189:B197"/>
    <mergeCell ref="B94:B101"/>
    <mergeCell ref="A94:A101"/>
    <mergeCell ref="B102:B124"/>
    <mergeCell ref="A102:A124"/>
    <mergeCell ref="B125:B173"/>
    <mergeCell ref="A125:A173"/>
    <mergeCell ref="B46:B50"/>
    <mergeCell ref="A46:A50"/>
    <mergeCell ref="B51:B67"/>
    <mergeCell ref="A51:A67"/>
    <mergeCell ref="B68:B93"/>
    <mergeCell ref="A68:A93"/>
    <mergeCell ref="AE5:AE10"/>
    <mergeCell ref="AE189:AE197"/>
    <mergeCell ref="AE183:AE188"/>
    <mergeCell ref="D179:D182"/>
    <mergeCell ref="C179:C182"/>
    <mergeCell ref="C174:C178"/>
    <mergeCell ref="AE174:AE182"/>
    <mergeCell ref="AE125:AE173"/>
    <mergeCell ref="AE102:AE124"/>
    <mergeCell ref="AE94:AE101"/>
    <mergeCell ref="AE68:AE93"/>
    <mergeCell ref="AE51:AE67"/>
    <mergeCell ref="AE46:AE50"/>
    <mergeCell ref="AE44:AE45"/>
    <mergeCell ref="AE11:AE43"/>
    <mergeCell ref="C144:C147"/>
    <mergeCell ref="F194:F196"/>
    <mergeCell ref="E194:E196"/>
    <mergeCell ref="D191:D196"/>
    <mergeCell ref="C191:C196"/>
    <mergeCell ref="F189:F190"/>
    <mergeCell ref="E189:E190"/>
    <mergeCell ref="D189:D190"/>
    <mergeCell ref="C189:C190"/>
    <mergeCell ref="I189:I197"/>
    <mergeCell ref="I186:I188"/>
    <mergeCell ref="I183:I185"/>
    <mergeCell ref="I179:I182"/>
    <mergeCell ref="I174:I178"/>
    <mergeCell ref="I169:I172"/>
    <mergeCell ref="I164:I167"/>
    <mergeCell ref="I160:I163"/>
    <mergeCell ref="I156:I158"/>
    <mergeCell ref="F152:F154"/>
    <mergeCell ref="E183:E185"/>
    <mergeCell ref="D183:D185"/>
    <mergeCell ref="C183:C185"/>
    <mergeCell ref="F186:F188"/>
    <mergeCell ref="E186:E188"/>
    <mergeCell ref="D186:D188"/>
    <mergeCell ref="C186:C188"/>
    <mergeCell ref="F176:F178"/>
    <mergeCell ref="E176:E178"/>
    <mergeCell ref="D174:D178"/>
    <mergeCell ref="F179:F182"/>
    <mergeCell ref="E179:E182"/>
    <mergeCell ref="E152:E154"/>
    <mergeCell ref="D152:D154"/>
    <mergeCell ref="C152:C154"/>
    <mergeCell ref="F156:F158"/>
    <mergeCell ref="E156:E158"/>
    <mergeCell ref="D156:D159"/>
    <mergeCell ref="C156:C159"/>
    <mergeCell ref="A199:AD199"/>
    <mergeCell ref="F192:F193"/>
    <mergeCell ref="E192:E193"/>
    <mergeCell ref="F183:F185"/>
    <mergeCell ref="I152:I154"/>
    <mergeCell ref="I148:I150"/>
    <mergeCell ref="I144:I146"/>
    <mergeCell ref="I138:I142"/>
    <mergeCell ref="D131:D132"/>
    <mergeCell ref="C131:C132"/>
    <mergeCell ref="F169:F172"/>
    <mergeCell ref="E169:E172"/>
    <mergeCell ref="D169:D173"/>
    <mergeCell ref="C169:C173"/>
    <mergeCell ref="F174:F175"/>
    <mergeCell ref="E174:E175"/>
    <mergeCell ref="F164:F167"/>
    <mergeCell ref="E164:E167"/>
    <mergeCell ref="D164:D168"/>
    <mergeCell ref="C164:C168"/>
    <mergeCell ref="F160:F162"/>
    <mergeCell ref="E160:E162"/>
    <mergeCell ref="D160:D163"/>
    <mergeCell ref="C160:C163"/>
  </mergeCells>
  <conditionalFormatting sqref="K5:O5 K6:N116 K128:N131 K195:N195 K192:N193 O5:O197">
    <cfRule type="cellIs" dxfId="40" priority="372" operator="equal">
      <formula>$V$5</formula>
    </cfRule>
  </conditionalFormatting>
  <conditionalFormatting sqref="K132:N132">
    <cfRule type="cellIs" dxfId="39" priority="321" operator="equal">
      <formula>$V$5</formula>
    </cfRule>
  </conditionalFormatting>
  <conditionalFormatting sqref="K117:N117">
    <cfRule type="cellIs" dxfId="38" priority="314" operator="equal">
      <formula>$V$5</formula>
    </cfRule>
  </conditionalFormatting>
  <conditionalFormatting sqref="K128:K131 K117">
    <cfRule type="colorScale" priority="313">
      <colorScale>
        <cfvo type="min"/>
        <cfvo type="percentile" val="50"/>
        <cfvo type="max"/>
        <color rgb="FFF8696B"/>
        <color rgb="FFFCFCFF"/>
        <color rgb="FF63BE7B"/>
      </colorScale>
    </cfRule>
  </conditionalFormatting>
  <conditionalFormatting sqref="L128:L131 L117">
    <cfRule type="colorScale" priority="312">
      <colorScale>
        <cfvo type="min"/>
        <cfvo type="percentile" val="50"/>
        <cfvo type="max"/>
        <color rgb="FFF8696B"/>
        <color rgb="FFFCFCFF"/>
        <color rgb="FF63BE7B"/>
      </colorScale>
    </cfRule>
  </conditionalFormatting>
  <conditionalFormatting sqref="M128:M131 M117">
    <cfRule type="colorScale" priority="311">
      <colorScale>
        <cfvo type="min"/>
        <cfvo type="percentile" val="50"/>
        <cfvo type="max"/>
        <color rgb="FFF8696B"/>
        <color rgb="FFFCFCFF"/>
        <color rgb="FF63BE7B"/>
      </colorScale>
    </cfRule>
  </conditionalFormatting>
  <conditionalFormatting sqref="N128:N131 N117">
    <cfRule type="colorScale" priority="310">
      <colorScale>
        <cfvo type="min"/>
        <cfvo type="percentile" val="50"/>
        <cfvo type="max"/>
        <color rgb="FFF8696B"/>
        <color rgb="FFFCFCFF"/>
        <color rgb="FF63BE7B"/>
      </colorScale>
    </cfRule>
  </conditionalFormatting>
  <conditionalFormatting sqref="K5:K116">
    <cfRule type="colorScale" priority="373">
      <colorScale>
        <cfvo type="min"/>
        <cfvo type="percentile" val="50"/>
        <cfvo type="max"/>
        <color rgb="FFF8696B"/>
        <color rgb="FFFCFCFF"/>
        <color rgb="FF63BE7B"/>
      </colorScale>
    </cfRule>
  </conditionalFormatting>
  <conditionalFormatting sqref="L5:L116">
    <cfRule type="colorScale" priority="374">
      <colorScale>
        <cfvo type="min"/>
        <cfvo type="percentile" val="50"/>
        <cfvo type="max"/>
        <color rgb="FFF8696B"/>
        <color rgb="FFFCFCFF"/>
        <color rgb="FF63BE7B"/>
      </colorScale>
    </cfRule>
  </conditionalFormatting>
  <conditionalFormatting sqref="M5:M116">
    <cfRule type="colorScale" priority="375">
      <colorScale>
        <cfvo type="min"/>
        <cfvo type="percentile" val="50"/>
        <cfvo type="max"/>
        <color rgb="FFF8696B"/>
        <color rgb="FFFCFCFF"/>
        <color rgb="FF63BE7B"/>
      </colorScale>
    </cfRule>
  </conditionalFormatting>
  <conditionalFormatting sqref="N5:N116">
    <cfRule type="colorScale" priority="376">
      <colorScale>
        <cfvo type="min"/>
        <cfvo type="percentile" val="50"/>
        <cfvo type="max"/>
        <color rgb="FFF8696B"/>
        <color rgb="FFFCFCFF"/>
        <color rgb="FF63BE7B"/>
      </colorScale>
    </cfRule>
  </conditionalFormatting>
  <conditionalFormatting sqref="K127:N127">
    <cfRule type="cellIs" dxfId="37" priority="300" operator="equal">
      <formula>$V$5</formula>
    </cfRule>
  </conditionalFormatting>
  <conditionalFormatting sqref="K122:N126">
    <cfRule type="cellIs" dxfId="36" priority="299" operator="equal">
      <formula>$V$5</formula>
    </cfRule>
  </conditionalFormatting>
  <conditionalFormatting sqref="K122:K126">
    <cfRule type="colorScale" priority="298">
      <colorScale>
        <cfvo type="min"/>
        <cfvo type="percentile" val="50"/>
        <cfvo type="max"/>
        <color rgb="FFF8696B"/>
        <color rgb="FFFCFCFF"/>
        <color rgb="FF63BE7B"/>
      </colorScale>
    </cfRule>
  </conditionalFormatting>
  <conditionalFormatting sqref="L122:L126">
    <cfRule type="colorScale" priority="297">
      <colorScale>
        <cfvo type="min"/>
        <cfvo type="percentile" val="50"/>
        <cfvo type="max"/>
        <color rgb="FFF8696B"/>
        <color rgb="FFFCFCFF"/>
        <color rgb="FF63BE7B"/>
      </colorScale>
    </cfRule>
  </conditionalFormatting>
  <conditionalFormatting sqref="M122:M126">
    <cfRule type="colorScale" priority="296">
      <colorScale>
        <cfvo type="min"/>
        <cfvo type="percentile" val="50"/>
        <cfvo type="max"/>
        <color rgb="FFF8696B"/>
        <color rgb="FFFCFCFF"/>
        <color rgb="FF63BE7B"/>
      </colorScale>
    </cfRule>
  </conditionalFormatting>
  <conditionalFormatting sqref="N122:N126">
    <cfRule type="colorScale" priority="295">
      <colorScale>
        <cfvo type="min"/>
        <cfvo type="percentile" val="50"/>
        <cfvo type="max"/>
        <color rgb="FFF8696B"/>
        <color rgb="FFFCFCFF"/>
        <color rgb="FF63BE7B"/>
      </colorScale>
    </cfRule>
  </conditionalFormatting>
  <conditionalFormatting sqref="K118:N121">
    <cfRule type="cellIs" dxfId="35" priority="293" operator="equal">
      <formula>$V$5</formula>
    </cfRule>
  </conditionalFormatting>
  <conditionalFormatting sqref="K118:K121">
    <cfRule type="colorScale" priority="292">
      <colorScale>
        <cfvo type="min"/>
        <cfvo type="percentile" val="50"/>
        <cfvo type="max"/>
        <color rgb="FFF8696B"/>
        <color rgb="FFFCFCFF"/>
        <color rgb="FF63BE7B"/>
      </colorScale>
    </cfRule>
  </conditionalFormatting>
  <conditionalFormatting sqref="L118:L121">
    <cfRule type="colorScale" priority="291">
      <colorScale>
        <cfvo type="min"/>
        <cfvo type="percentile" val="50"/>
        <cfvo type="max"/>
        <color rgb="FFF8696B"/>
        <color rgb="FFFCFCFF"/>
        <color rgb="FF63BE7B"/>
      </colorScale>
    </cfRule>
  </conditionalFormatting>
  <conditionalFormatting sqref="M118:M121">
    <cfRule type="colorScale" priority="290">
      <colorScale>
        <cfvo type="min"/>
        <cfvo type="percentile" val="50"/>
        <cfvo type="max"/>
        <color rgb="FFF8696B"/>
        <color rgb="FFFCFCFF"/>
        <color rgb="FF63BE7B"/>
      </colorScale>
    </cfRule>
  </conditionalFormatting>
  <conditionalFormatting sqref="N118:N121">
    <cfRule type="colorScale" priority="289">
      <colorScale>
        <cfvo type="min"/>
        <cfvo type="percentile" val="50"/>
        <cfvo type="max"/>
        <color rgb="FFF8696B"/>
        <color rgb="FFFCFCFF"/>
        <color rgb="FF63BE7B"/>
      </colorScale>
    </cfRule>
  </conditionalFormatting>
  <conditionalFormatting sqref="K127">
    <cfRule type="colorScale" priority="303">
      <colorScale>
        <cfvo type="min"/>
        <cfvo type="percentile" val="50"/>
        <cfvo type="max"/>
        <color rgb="FFF8696B"/>
        <color rgb="FFFCFCFF"/>
        <color rgb="FF63BE7B"/>
      </colorScale>
    </cfRule>
  </conditionalFormatting>
  <conditionalFormatting sqref="L127">
    <cfRule type="colorScale" priority="304">
      <colorScale>
        <cfvo type="min"/>
        <cfvo type="percentile" val="50"/>
        <cfvo type="max"/>
        <color rgb="FFF8696B"/>
        <color rgb="FFFCFCFF"/>
        <color rgb="FF63BE7B"/>
      </colorScale>
    </cfRule>
  </conditionalFormatting>
  <conditionalFormatting sqref="M127">
    <cfRule type="colorScale" priority="305">
      <colorScale>
        <cfvo type="min"/>
        <cfvo type="percentile" val="50"/>
        <cfvo type="max"/>
        <color rgb="FFF8696B"/>
        <color rgb="FFFCFCFF"/>
        <color rgb="FF63BE7B"/>
      </colorScale>
    </cfRule>
  </conditionalFormatting>
  <conditionalFormatting sqref="N127">
    <cfRule type="colorScale" priority="306">
      <colorScale>
        <cfvo type="min"/>
        <cfvo type="percentile" val="50"/>
        <cfvo type="max"/>
        <color rgb="FFF8696B"/>
        <color rgb="FFFCFCFF"/>
        <color rgb="FF63BE7B"/>
      </colorScale>
    </cfRule>
  </conditionalFormatting>
  <conditionalFormatting sqref="K196:N196">
    <cfRule type="cellIs" dxfId="34" priority="280" operator="equal">
      <formula>$V$5</formula>
    </cfRule>
  </conditionalFormatting>
  <conditionalFormatting sqref="K143:N145">
    <cfRule type="cellIs" dxfId="33" priority="279" operator="equal">
      <formula>$V$5</formula>
    </cfRule>
  </conditionalFormatting>
  <conditionalFormatting sqref="K143:K145 K195">
    <cfRule type="colorScale" priority="278">
      <colorScale>
        <cfvo type="min"/>
        <cfvo type="percentile" val="50"/>
        <cfvo type="max"/>
        <color rgb="FFF8696B"/>
        <color rgb="FFFCFCFF"/>
        <color rgb="FF63BE7B"/>
      </colorScale>
    </cfRule>
  </conditionalFormatting>
  <conditionalFormatting sqref="L143:L145 L195">
    <cfRule type="colorScale" priority="277">
      <colorScale>
        <cfvo type="min"/>
        <cfvo type="percentile" val="50"/>
        <cfvo type="max"/>
        <color rgb="FFF8696B"/>
        <color rgb="FFFCFCFF"/>
        <color rgb="FF63BE7B"/>
      </colorScale>
    </cfRule>
  </conditionalFormatting>
  <conditionalFormatting sqref="M143:M145 M195">
    <cfRule type="colorScale" priority="276">
      <colorScale>
        <cfvo type="min"/>
        <cfvo type="percentile" val="50"/>
        <cfvo type="max"/>
        <color rgb="FFF8696B"/>
        <color rgb="FFFCFCFF"/>
        <color rgb="FF63BE7B"/>
      </colorScale>
    </cfRule>
  </conditionalFormatting>
  <conditionalFormatting sqref="N143:N145 N195">
    <cfRule type="colorScale" priority="275">
      <colorScale>
        <cfvo type="min"/>
        <cfvo type="percentile" val="50"/>
        <cfvo type="max"/>
        <color rgb="FFF8696B"/>
        <color rgb="FFFCFCFF"/>
        <color rgb="FF63BE7B"/>
      </colorScale>
    </cfRule>
  </conditionalFormatting>
  <conditionalFormatting sqref="K196">
    <cfRule type="colorScale" priority="283">
      <colorScale>
        <cfvo type="min"/>
        <cfvo type="percentile" val="50"/>
        <cfvo type="max"/>
        <color rgb="FFF8696B"/>
        <color rgb="FFFCFCFF"/>
        <color rgb="FF63BE7B"/>
      </colorScale>
    </cfRule>
  </conditionalFormatting>
  <conditionalFormatting sqref="L196">
    <cfRule type="colorScale" priority="284">
      <colorScale>
        <cfvo type="min"/>
        <cfvo type="percentile" val="50"/>
        <cfvo type="max"/>
        <color rgb="FFF8696B"/>
        <color rgb="FFFCFCFF"/>
        <color rgb="FF63BE7B"/>
      </colorScale>
    </cfRule>
  </conditionalFormatting>
  <conditionalFormatting sqref="M196">
    <cfRule type="colorScale" priority="285">
      <colorScale>
        <cfvo type="min"/>
        <cfvo type="percentile" val="50"/>
        <cfvo type="max"/>
        <color rgb="FFF8696B"/>
        <color rgb="FFFCFCFF"/>
        <color rgb="FF63BE7B"/>
      </colorScale>
    </cfRule>
  </conditionalFormatting>
  <conditionalFormatting sqref="N196">
    <cfRule type="colorScale" priority="286">
      <colorScale>
        <cfvo type="min"/>
        <cfvo type="percentile" val="50"/>
        <cfvo type="max"/>
        <color rgb="FFF8696B"/>
        <color rgb="FFFCFCFF"/>
        <color rgb="FF63BE7B"/>
      </colorScale>
    </cfRule>
  </conditionalFormatting>
  <conditionalFormatting sqref="K142:N142">
    <cfRule type="cellIs" dxfId="32" priority="266" operator="equal">
      <formula>$V$5</formula>
    </cfRule>
  </conditionalFormatting>
  <conditionalFormatting sqref="K138:N141">
    <cfRule type="cellIs" dxfId="31" priority="265" operator="equal">
      <formula>$V$5</formula>
    </cfRule>
  </conditionalFormatting>
  <conditionalFormatting sqref="K138:K141">
    <cfRule type="colorScale" priority="264">
      <colorScale>
        <cfvo type="min"/>
        <cfvo type="percentile" val="50"/>
        <cfvo type="max"/>
        <color rgb="FFF8696B"/>
        <color rgb="FFFCFCFF"/>
        <color rgb="FF63BE7B"/>
      </colorScale>
    </cfRule>
  </conditionalFormatting>
  <conditionalFormatting sqref="L138:L141">
    <cfRule type="colorScale" priority="263">
      <colorScale>
        <cfvo type="min"/>
        <cfvo type="percentile" val="50"/>
        <cfvo type="max"/>
        <color rgb="FFF8696B"/>
        <color rgb="FFFCFCFF"/>
        <color rgb="FF63BE7B"/>
      </colorScale>
    </cfRule>
  </conditionalFormatting>
  <conditionalFormatting sqref="M138:M141">
    <cfRule type="colorScale" priority="262">
      <colorScale>
        <cfvo type="min"/>
        <cfvo type="percentile" val="50"/>
        <cfvo type="max"/>
        <color rgb="FFF8696B"/>
        <color rgb="FFFCFCFF"/>
        <color rgb="FF63BE7B"/>
      </colorScale>
    </cfRule>
  </conditionalFormatting>
  <conditionalFormatting sqref="N138:N141">
    <cfRule type="colorScale" priority="261">
      <colorScale>
        <cfvo type="min"/>
        <cfvo type="percentile" val="50"/>
        <cfvo type="max"/>
        <color rgb="FFF8696B"/>
        <color rgb="FFFCFCFF"/>
        <color rgb="FF63BE7B"/>
      </colorScale>
    </cfRule>
  </conditionalFormatting>
  <conditionalFormatting sqref="K142">
    <cfRule type="colorScale" priority="269">
      <colorScale>
        <cfvo type="min"/>
        <cfvo type="percentile" val="50"/>
        <cfvo type="max"/>
        <color rgb="FFF8696B"/>
        <color rgb="FFFCFCFF"/>
        <color rgb="FF63BE7B"/>
      </colorScale>
    </cfRule>
  </conditionalFormatting>
  <conditionalFormatting sqref="L142">
    <cfRule type="colorScale" priority="270">
      <colorScale>
        <cfvo type="min"/>
        <cfvo type="percentile" val="50"/>
        <cfvo type="max"/>
        <color rgb="FFF8696B"/>
        <color rgb="FFFCFCFF"/>
        <color rgb="FF63BE7B"/>
      </colorScale>
    </cfRule>
  </conditionalFormatting>
  <conditionalFormatting sqref="M142">
    <cfRule type="colorScale" priority="271">
      <colorScale>
        <cfvo type="min"/>
        <cfvo type="percentile" val="50"/>
        <cfvo type="max"/>
        <color rgb="FFF8696B"/>
        <color rgb="FFFCFCFF"/>
        <color rgb="FF63BE7B"/>
      </colorScale>
    </cfRule>
  </conditionalFormatting>
  <conditionalFormatting sqref="N142">
    <cfRule type="colorScale" priority="272">
      <colorScale>
        <cfvo type="min"/>
        <cfvo type="percentile" val="50"/>
        <cfvo type="max"/>
        <color rgb="FFF8696B"/>
        <color rgb="FFFCFCFF"/>
        <color rgb="FF63BE7B"/>
      </colorScale>
    </cfRule>
  </conditionalFormatting>
  <conditionalFormatting sqref="K137:N137">
    <cfRule type="cellIs" dxfId="30" priority="252" operator="equal">
      <formula>$V$5</formula>
    </cfRule>
  </conditionalFormatting>
  <conditionalFormatting sqref="K133:N136">
    <cfRule type="cellIs" dxfId="29" priority="251" operator="equal">
      <formula>$V$5</formula>
    </cfRule>
  </conditionalFormatting>
  <conditionalFormatting sqref="K133:K136">
    <cfRule type="colorScale" priority="250">
      <colorScale>
        <cfvo type="min"/>
        <cfvo type="percentile" val="50"/>
        <cfvo type="max"/>
        <color rgb="FFF8696B"/>
        <color rgb="FFFCFCFF"/>
        <color rgb="FF63BE7B"/>
      </colorScale>
    </cfRule>
  </conditionalFormatting>
  <conditionalFormatting sqref="L133:L136">
    <cfRule type="colorScale" priority="249">
      <colorScale>
        <cfvo type="min"/>
        <cfvo type="percentile" val="50"/>
        <cfvo type="max"/>
        <color rgb="FFF8696B"/>
        <color rgb="FFFCFCFF"/>
        <color rgb="FF63BE7B"/>
      </colorScale>
    </cfRule>
  </conditionalFormatting>
  <conditionalFormatting sqref="M133:M136">
    <cfRule type="colorScale" priority="248">
      <colorScale>
        <cfvo type="min"/>
        <cfvo type="percentile" val="50"/>
        <cfvo type="max"/>
        <color rgb="FFF8696B"/>
        <color rgb="FFFCFCFF"/>
        <color rgb="FF63BE7B"/>
      </colorScale>
    </cfRule>
  </conditionalFormatting>
  <conditionalFormatting sqref="N133:N136">
    <cfRule type="colorScale" priority="247">
      <colorScale>
        <cfvo type="min"/>
        <cfvo type="percentile" val="50"/>
        <cfvo type="max"/>
        <color rgb="FFF8696B"/>
        <color rgb="FFFCFCFF"/>
        <color rgb="FF63BE7B"/>
      </colorScale>
    </cfRule>
  </conditionalFormatting>
  <conditionalFormatting sqref="K137">
    <cfRule type="colorScale" priority="255">
      <colorScale>
        <cfvo type="min"/>
        <cfvo type="percentile" val="50"/>
        <cfvo type="max"/>
        <color rgb="FFF8696B"/>
        <color rgb="FFFCFCFF"/>
        <color rgb="FF63BE7B"/>
      </colorScale>
    </cfRule>
  </conditionalFormatting>
  <conditionalFormatting sqref="L137">
    <cfRule type="colorScale" priority="256">
      <colorScale>
        <cfvo type="min"/>
        <cfvo type="percentile" val="50"/>
        <cfvo type="max"/>
        <color rgb="FFF8696B"/>
        <color rgb="FFFCFCFF"/>
        <color rgb="FF63BE7B"/>
      </colorScale>
    </cfRule>
  </conditionalFormatting>
  <conditionalFormatting sqref="M137">
    <cfRule type="colorScale" priority="257">
      <colorScale>
        <cfvo type="min"/>
        <cfvo type="percentile" val="50"/>
        <cfvo type="max"/>
        <color rgb="FFF8696B"/>
        <color rgb="FFFCFCFF"/>
        <color rgb="FF63BE7B"/>
      </colorScale>
    </cfRule>
  </conditionalFormatting>
  <conditionalFormatting sqref="N137">
    <cfRule type="colorScale" priority="258">
      <colorScale>
        <cfvo type="min"/>
        <cfvo type="percentile" val="50"/>
        <cfvo type="max"/>
        <color rgb="FFF8696B"/>
        <color rgb="FFFCFCFF"/>
        <color rgb="FF63BE7B"/>
      </colorScale>
    </cfRule>
  </conditionalFormatting>
  <conditionalFormatting sqref="K194:N194">
    <cfRule type="cellIs" dxfId="28" priority="238" operator="equal">
      <formula>$V$5</formula>
    </cfRule>
  </conditionalFormatting>
  <conditionalFormatting sqref="K160:N161">
    <cfRule type="cellIs" dxfId="27" priority="237" operator="equal">
      <formula>$V$5</formula>
    </cfRule>
  </conditionalFormatting>
  <conditionalFormatting sqref="K160:K161 K192:K193">
    <cfRule type="colorScale" priority="236">
      <colorScale>
        <cfvo type="min"/>
        <cfvo type="percentile" val="50"/>
        <cfvo type="max"/>
        <color rgb="FFF8696B"/>
        <color rgb="FFFCFCFF"/>
        <color rgb="FF63BE7B"/>
      </colorScale>
    </cfRule>
  </conditionalFormatting>
  <conditionalFormatting sqref="L160:L161 L192:L193">
    <cfRule type="colorScale" priority="235">
      <colorScale>
        <cfvo type="min"/>
        <cfvo type="percentile" val="50"/>
        <cfvo type="max"/>
        <color rgb="FFF8696B"/>
        <color rgb="FFFCFCFF"/>
        <color rgb="FF63BE7B"/>
      </colorScale>
    </cfRule>
  </conditionalFormatting>
  <conditionalFormatting sqref="M160:M161 M192:M193">
    <cfRule type="colorScale" priority="234">
      <colorScale>
        <cfvo type="min"/>
        <cfvo type="percentile" val="50"/>
        <cfvo type="max"/>
        <color rgb="FFF8696B"/>
        <color rgb="FFFCFCFF"/>
        <color rgb="FF63BE7B"/>
      </colorScale>
    </cfRule>
  </conditionalFormatting>
  <conditionalFormatting sqref="N160:N161 N192:N193">
    <cfRule type="colorScale" priority="233">
      <colorScale>
        <cfvo type="min"/>
        <cfvo type="percentile" val="50"/>
        <cfvo type="max"/>
        <color rgb="FFF8696B"/>
        <color rgb="FFFCFCFF"/>
        <color rgb="FF63BE7B"/>
      </colorScale>
    </cfRule>
  </conditionalFormatting>
  <conditionalFormatting sqref="K194">
    <cfRule type="colorScale" priority="241">
      <colorScale>
        <cfvo type="min"/>
        <cfvo type="percentile" val="50"/>
        <cfvo type="max"/>
        <color rgb="FFF8696B"/>
        <color rgb="FFFCFCFF"/>
        <color rgb="FF63BE7B"/>
      </colorScale>
    </cfRule>
  </conditionalFormatting>
  <conditionalFormatting sqref="L194">
    <cfRule type="colorScale" priority="242">
      <colorScale>
        <cfvo type="min"/>
        <cfvo type="percentile" val="50"/>
        <cfvo type="max"/>
        <color rgb="FFF8696B"/>
        <color rgb="FFFCFCFF"/>
        <color rgb="FF63BE7B"/>
      </colorScale>
    </cfRule>
  </conditionalFormatting>
  <conditionalFormatting sqref="M194">
    <cfRule type="colorScale" priority="243">
      <colorScale>
        <cfvo type="min"/>
        <cfvo type="percentile" val="50"/>
        <cfvo type="max"/>
        <color rgb="FFF8696B"/>
        <color rgb="FFFCFCFF"/>
        <color rgb="FF63BE7B"/>
      </colorScale>
    </cfRule>
  </conditionalFormatting>
  <conditionalFormatting sqref="N194">
    <cfRule type="colorScale" priority="244">
      <colorScale>
        <cfvo type="min"/>
        <cfvo type="percentile" val="50"/>
        <cfvo type="max"/>
        <color rgb="FFF8696B"/>
        <color rgb="FFFCFCFF"/>
        <color rgb="FF63BE7B"/>
      </colorScale>
    </cfRule>
  </conditionalFormatting>
  <conditionalFormatting sqref="K159:N159">
    <cfRule type="cellIs" dxfId="26" priority="224" operator="equal">
      <formula>$V$5</formula>
    </cfRule>
  </conditionalFormatting>
  <conditionalFormatting sqref="K159">
    <cfRule type="colorScale" priority="227">
      <colorScale>
        <cfvo type="min"/>
        <cfvo type="percentile" val="50"/>
        <cfvo type="max"/>
        <color rgb="FFF8696B"/>
        <color rgb="FFFCFCFF"/>
        <color rgb="FF63BE7B"/>
      </colorScale>
    </cfRule>
  </conditionalFormatting>
  <conditionalFormatting sqref="L159">
    <cfRule type="colorScale" priority="228">
      <colorScale>
        <cfvo type="min"/>
        <cfvo type="percentile" val="50"/>
        <cfvo type="max"/>
        <color rgb="FFF8696B"/>
        <color rgb="FFFCFCFF"/>
        <color rgb="FF63BE7B"/>
      </colorScale>
    </cfRule>
  </conditionalFormatting>
  <conditionalFormatting sqref="M159">
    <cfRule type="colorScale" priority="229">
      <colorScale>
        <cfvo type="min"/>
        <cfvo type="percentile" val="50"/>
        <cfvo type="max"/>
        <color rgb="FFF8696B"/>
        <color rgb="FFFCFCFF"/>
        <color rgb="FF63BE7B"/>
      </colorScale>
    </cfRule>
  </conditionalFormatting>
  <conditionalFormatting sqref="N159">
    <cfRule type="colorScale" priority="230">
      <colorScale>
        <cfvo type="min"/>
        <cfvo type="percentile" val="50"/>
        <cfvo type="max"/>
        <color rgb="FFF8696B"/>
        <color rgb="FFFCFCFF"/>
        <color rgb="FF63BE7B"/>
      </colorScale>
    </cfRule>
  </conditionalFormatting>
  <conditionalFormatting sqref="K158:N158">
    <cfRule type="cellIs" dxfId="25" priority="209" operator="equal">
      <formula>$V$5</formula>
    </cfRule>
  </conditionalFormatting>
  <conditionalFormatting sqref="K154:N157">
    <cfRule type="cellIs" dxfId="24" priority="208" operator="equal">
      <formula>$V$5</formula>
    </cfRule>
  </conditionalFormatting>
  <conditionalFormatting sqref="K154:K157">
    <cfRule type="colorScale" priority="207">
      <colorScale>
        <cfvo type="min"/>
        <cfvo type="percentile" val="50"/>
        <cfvo type="max"/>
        <color rgb="FFF8696B"/>
        <color rgb="FFFCFCFF"/>
        <color rgb="FF63BE7B"/>
      </colorScale>
    </cfRule>
  </conditionalFormatting>
  <conditionalFormatting sqref="L154:L157">
    <cfRule type="colorScale" priority="206">
      <colorScale>
        <cfvo type="min"/>
        <cfvo type="percentile" val="50"/>
        <cfvo type="max"/>
        <color rgb="FFF8696B"/>
        <color rgb="FFFCFCFF"/>
        <color rgb="FF63BE7B"/>
      </colorScale>
    </cfRule>
  </conditionalFormatting>
  <conditionalFormatting sqref="M154:M157">
    <cfRule type="colorScale" priority="205">
      <colorScale>
        <cfvo type="min"/>
        <cfvo type="percentile" val="50"/>
        <cfvo type="max"/>
        <color rgb="FFF8696B"/>
        <color rgb="FFFCFCFF"/>
        <color rgb="FF63BE7B"/>
      </colorScale>
    </cfRule>
  </conditionalFormatting>
  <conditionalFormatting sqref="N154:N157">
    <cfRule type="colorScale" priority="204">
      <colorScale>
        <cfvo type="min"/>
        <cfvo type="percentile" val="50"/>
        <cfvo type="max"/>
        <color rgb="FFF8696B"/>
        <color rgb="FFFCFCFF"/>
        <color rgb="FF63BE7B"/>
      </colorScale>
    </cfRule>
  </conditionalFormatting>
  <conditionalFormatting sqref="K158">
    <cfRule type="colorScale" priority="212">
      <colorScale>
        <cfvo type="min"/>
        <cfvo type="percentile" val="50"/>
        <cfvo type="max"/>
        <color rgb="FFF8696B"/>
        <color rgb="FFFCFCFF"/>
        <color rgb="FF63BE7B"/>
      </colorScale>
    </cfRule>
  </conditionalFormatting>
  <conditionalFormatting sqref="L158">
    <cfRule type="colorScale" priority="213">
      <colorScale>
        <cfvo type="min"/>
        <cfvo type="percentile" val="50"/>
        <cfvo type="max"/>
        <color rgb="FFF8696B"/>
        <color rgb="FFFCFCFF"/>
        <color rgb="FF63BE7B"/>
      </colorScale>
    </cfRule>
  </conditionalFormatting>
  <conditionalFormatting sqref="M158">
    <cfRule type="colorScale" priority="214">
      <colorScale>
        <cfvo type="min"/>
        <cfvo type="percentile" val="50"/>
        <cfvo type="max"/>
        <color rgb="FFF8696B"/>
        <color rgb="FFFCFCFF"/>
        <color rgb="FF63BE7B"/>
      </colorScale>
    </cfRule>
  </conditionalFormatting>
  <conditionalFormatting sqref="N158">
    <cfRule type="colorScale" priority="215">
      <colorScale>
        <cfvo type="min"/>
        <cfvo type="percentile" val="50"/>
        <cfvo type="max"/>
        <color rgb="FFF8696B"/>
        <color rgb="FFFCFCFF"/>
        <color rgb="FF63BE7B"/>
      </colorScale>
    </cfRule>
  </conditionalFormatting>
  <conditionalFormatting sqref="K153:N153">
    <cfRule type="cellIs" dxfId="23" priority="195" operator="equal">
      <formula>$V$5</formula>
    </cfRule>
  </conditionalFormatting>
  <conditionalFormatting sqref="K152:N152">
    <cfRule type="cellIs" dxfId="22" priority="194" operator="equal">
      <formula>$V$5</formula>
    </cfRule>
  </conditionalFormatting>
  <conditionalFormatting sqref="K152">
    <cfRule type="colorScale" priority="193">
      <colorScale>
        <cfvo type="min"/>
        <cfvo type="percentile" val="50"/>
        <cfvo type="max"/>
        <color rgb="FFF8696B"/>
        <color rgb="FFFCFCFF"/>
        <color rgb="FF63BE7B"/>
      </colorScale>
    </cfRule>
  </conditionalFormatting>
  <conditionalFormatting sqref="L152">
    <cfRule type="colorScale" priority="192">
      <colorScale>
        <cfvo type="min"/>
        <cfvo type="percentile" val="50"/>
        <cfvo type="max"/>
        <color rgb="FFF8696B"/>
        <color rgb="FFFCFCFF"/>
        <color rgb="FF63BE7B"/>
      </colorScale>
    </cfRule>
  </conditionalFormatting>
  <conditionalFormatting sqref="M152">
    <cfRule type="colorScale" priority="191">
      <colorScale>
        <cfvo type="min"/>
        <cfvo type="percentile" val="50"/>
        <cfvo type="max"/>
        <color rgb="FFF8696B"/>
        <color rgb="FFFCFCFF"/>
        <color rgb="FF63BE7B"/>
      </colorScale>
    </cfRule>
  </conditionalFormatting>
  <conditionalFormatting sqref="N152">
    <cfRule type="colorScale" priority="190">
      <colorScale>
        <cfvo type="min"/>
        <cfvo type="percentile" val="50"/>
        <cfvo type="max"/>
        <color rgb="FFF8696B"/>
        <color rgb="FFFCFCFF"/>
        <color rgb="FF63BE7B"/>
      </colorScale>
    </cfRule>
  </conditionalFormatting>
  <conditionalFormatting sqref="K153">
    <cfRule type="colorScale" priority="198">
      <colorScale>
        <cfvo type="min"/>
        <cfvo type="percentile" val="50"/>
        <cfvo type="max"/>
        <color rgb="FFF8696B"/>
        <color rgb="FFFCFCFF"/>
        <color rgb="FF63BE7B"/>
      </colorScale>
    </cfRule>
  </conditionalFormatting>
  <conditionalFormatting sqref="L153">
    <cfRule type="colorScale" priority="199">
      <colorScale>
        <cfvo type="min"/>
        <cfvo type="percentile" val="50"/>
        <cfvo type="max"/>
        <color rgb="FFF8696B"/>
        <color rgb="FFFCFCFF"/>
        <color rgb="FF63BE7B"/>
      </colorScale>
    </cfRule>
  </conditionalFormatting>
  <conditionalFormatting sqref="M153">
    <cfRule type="colorScale" priority="200">
      <colorScale>
        <cfvo type="min"/>
        <cfvo type="percentile" val="50"/>
        <cfvo type="max"/>
        <color rgb="FFF8696B"/>
        <color rgb="FFFCFCFF"/>
        <color rgb="FF63BE7B"/>
      </colorScale>
    </cfRule>
  </conditionalFormatting>
  <conditionalFormatting sqref="N153">
    <cfRule type="colorScale" priority="201">
      <colorScale>
        <cfvo type="min"/>
        <cfvo type="percentile" val="50"/>
        <cfvo type="max"/>
        <color rgb="FFF8696B"/>
        <color rgb="FFFCFCFF"/>
        <color rgb="FF63BE7B"/>
      </colorScale>
    </cfRule>
  </conditionalFormatting>
  <conditionalFormatting sqref="K151:N151">
    <cfRule type="cellIs" dxfId="21" priority="181" operator="equal">
      <formula>$V$5</formula>
    </cfRule>
  </conditionalFormatting>
  <conditionalFormatting sqref="K147:N150">
    <cfRule type="cellIs" dxfId="20" priority="180" operator="equal">
      <formula>$V$5</formula>
    </cfRule>
  </conditionalFormatting>
  <conditionalFormatting sqref="K147:K150">
    <cfRule type="colorScale" priority="179">
      <colorScale>
        <cfvo type="min"/>
        <cfvo type="percentile" val="50"/>
        <cfvo type="max"/>
        <color rgb="FFF8696B"/>
        <color rgb="FFFCFCFF"/>
        <color rgb="FF63BE7B"/>
      </colorScale>
    </cfRule>
  </conditionalFormatting>
  <conditionalFormatting sqref="L147:L150">
    <cfRule type="colorScale" priority="178">
      <colorScale>
        <cfvo type="min"/>
        <cfvo type="percentile" val="50"/>
        <cfvo type="max"/>
        <color rgb="FFF8696B"/>
        <color rgb="FFFCFCFF"/>
        <color rgb="FF63BE7B"/>
      </colorScale>
    </cfRule>
  </conditionalFormatting>
  <conditionalFormatting sqref="M147:M150">
    <cfRule type="colorScale" priority="177">
      <colorScale>
        <cfvo type="min"/>
        <cfvo type="percentile" val="50"/>
        <cfvo type="max"/>
        <color rgb="FFF8696B"/>
        <color rgb="FFFCFCFF"/>
        <color rgb="FF63BE7B"/>
      </colorScale>
    </cfRule>
  </conditionalFormatting>
  <conditionalFormatting sqref="N147:N150">
    <cfRule type="colorScale" priority="176">
      <colorScale>
        <cfvo type="min"/>
        <cfvo type="percentile" val="50"/>
        <cfvo type="max"/>
        <color rgb="FFF8696B"/>
        <color rgb="FFFCFCFF"/>
        <color rgb="FF63BE7B"/>
      </colorScale>
    </cfRule>
  </conditionalFormatting>
  <conditionalFormatting sqref="K151">
    <cfRule type="colorScale" priority="184">
      <colorScale>
        <cfvo type="min"/>
        <cfvo type="percentile" val="50"/>
        <cfvo type="max"/>
        <color rgb="FFF8696B"/>
        <color rgb="FFFCFCFF"/>
        <color rgb="FF63BE7B"/>
      </colorScale>
    </cfRule>
  </conditionalFormatting>
  <conditionalFormatting sqref="L151">
    <cfRule type="colorScale" priority="185">
      <colorScale>
        <cfvo type="min"/>
        <cfvo type="percentile" val="50"/>
        <cfvo type="max"/>
        <color rgb="FFF8696B"/>
        <color rgb="FFFCFCFF"/>
        <color rgb="FF63BE7B"/>
      </colorScale>
    </cfRule>
  </conditionalFormatting>
  <conditionalFormatting sqref="M151">
    <cfRule type="colorScale" priority="186">
      <colorScale>
        <cfvo type="min"/>
        <cfvo type="percentile" val="50"/>
        <cfvo type="max"/>
        <color rgb="FFF8696B"/>
        <color rgb="FFFCFCFF"/>
        <color rgb="FF63BE7B"/>
      </colorScale>
    </cfRule>
  </conditionalFormatting>
  <conditionalFormatting sqref="N151">
    <cfRule type="colorScale" priority="187">
      <colorScale>
        <cfvo type="min"/>
        <cfvo type="percentile" val="50"/>
        <cfvo type="max"/>
        <color rgb="FFF8696B"/>
        <color rgb="FFFCFCFF"/>
        <color rgb="FF63BE7B"/>
      </colorScale>
    </cfRule>
  </conditionalFormatting>
  <conditionalFormatting sqref="K146:N146">
    <cfRule type="cellIs" dxfId="19" priority="169" operator="equal">
      <formula>$V$5</formula>
    </cfRule>
  </conditionalFormatting>
  <conditionalFormatting sqref="K146">
    <cfRule type="colorScale" priority="170">
      <colorScale>
        <cfvo type="min"/>
        <cfvo type="percentile" val="50"/>
        <cfvo type="max"/>
        <color rgb="FFF8696B"/>
        <color rgb="FFFCFCFF"/>
        <color rgb="FF63BE7B"/>
      </colorScale>
    </cfRule>
  </conditionalFormatting>
  <conditionalFormatting sqref="L146">
    <cfRule type="colorScale" priority="171">
      <colorScale>
        <cfvo type="min"/>
        <cfvo type="percentile" val="50"/>
        <cfvo type="max"/>
        <color rgb="FFF8696B"/>
        <color rgb="FFFCFCFF"/>
        <color rgb="FF63BE7B"/>
      </colorScale>
    </cfRule>
  </conditionalFormatting>
  <conditionalFormatting sqref="M146">
    <cfRule type="colorScale" priority="172">
      <colorScale>
        <cfvo type="min"/>
        <cfvo type="percentile" val="50"/>
        <cfvo type="max"/>
        <color rgb="FFF8696B"/>
        <color rgb="FFFCFCFF"/>
        <color rgb="FF63BE7B"/>
      </colorScale>
    </cfRule>
  </conditionalFormatting>
  <conditionalFormatting sqref="N146">
    <cfRule type="colorScale" priority="173">
      <colorScale>
        <cfvo type="min"/>
        <cfvo type="percentile" val="50"/>
        <cfvo type="max"/>
        <color rgb="FFF8696B"/>
        <color rgb="FFFCFCFF"/>
        <color rgb="FF63BE7B"/>
      </colorScale>
    </cfRule>
  </conditionalFormatting>
  <conditionalFormatting sqref="K191:N191">
    <cfRule type="cellIs" dxfId="18" priority="161" operator="equal">
      <formula>$V$5</formula>
    </cfRule>
  </conditionalFormatting>
  <conditionalFormatting sqref="K187:N190">
    <cfRule type="cellIs" dxfId="17" priority="160" operator="equal">
      <formula>$V$5</formula>
    </cfRule>
  </conditionalFormatting>
  <conditionalFormatting sqref="K187:K190">
    <cfRule type="colorScale" priority="159">
      <colorScale>
        <cfvo type="min"/>
        <cfvo type="percentile" val="50"/>
        <cfvo type="max"/>
        <color rgb="FFF8696B"/>
        <color rgb="FFFCFCFF"/>
        <color rgb="FF63BE7B"/>
      </colorScale>
    </cfRule>
  </conditionalFormatting>
  <conditionalFormatting sqref="L187:L190">
    <cfRule type="colorScale" priority="158">
      <colorScale>
        <cfvo type="min"/>
        <cfvo type="percentile" val="50"/>
        <cfvo type="max"/>
        <color rgb="FFF8696B"/>
        <color rgb="FFFCFCFF"/>
        <color rgb="FF63BE7B"/>
      </colorScale>
    </cfRule>
  </conditionalFormatting>
  <conditionalFormatting sqref="M187:M190">
    <cfRule type="colorScale" priority="157">
      <colorScale>
        <cfvo type="min"/>
        <cfvo type="percentile" val="50"/>
        <cfvo type="max"/>
        <color rgb="FFF8696B"/>
        <color rgb="FFFCFCFF"/>
        <color rgb="FF63BE7B"/>
      </colorScale>
    </cfRule>
  </conditionalFormatting>
  <conditionalFormatting sqref="N187:N190">
    <cfRule type="colorScale" priority="156">
      <colorScale>
        <cfvo type="min"/>
        <cfvo type="percentile" val="50"/>
        <cfvo type="max"/>
        <color rgb="FFF8696B"/>
        <color rgb="FFFCFCFF"/>
        <color rgb="FF63BE7B"/>
      </colorScale>
    </cfRule>
  </conditionalFormatting>
  <conditionalFormatting sqref="K191">
    <cfRule type="colorScale" priority="164">
      <colorScale>
        <cfvo type="min"/>
        <cfvo type="percentile" val="50"/>
        <cfvo type="max"/>
        <color rgb="FFF8696B"/>
        <color rgb="FFFCFCFF"/>
        <color rgb="FF63BE7B"/>
      </colorScale>
    </cfRule>
  </conditionalFormatting>
  <conditionalFormatting sqref="L191">
    <cfRule type="colorScale" priority="165">
      <colorScale>
        <cfvo type="min"/>
        <cfvo type="percentile" val="50"/>
        <cfvo type="max"/>
        <color rgb="FFF8696B"/>
        <color rgb="FFFCFCFF"/>
        <color rgb="FF63BE7B"/>
      </colorScale>
    </cfRule>
  </conditionalFormatting>
  <conditionalFormatting sqref="M191">
    <cfRule type="colorScale" priority="166">
      <colorScale>
        <cfvo type="min"/>
        <cfvo type="percentile" val="50"/>
        <cfvo type="max"/>
        <color rgb="FFF8696B"/>
        <color rgb="FFFCFCFF"/>
        <color rgb="FF63BE7B"/>
      </colorScale>
    </cfRule>
  </conditionalFormatting>
  <conditionalFormatting sqref="N191">
    <cfRule type="colorScale" priority="167">
      <colorScale>
        <cfvo type="min"/>
        <cfvo type="percentile" val="50"/>
        <cfvo type="max"/>
        <color rgb="FFF8696B"/>
        <color rgb="FFFCFCFF"/>
        <color rgb="FF63BE7B"/>
      </colorScale>
    </cfRule>
  </conditionalFormatting>
  <conditionalFormatting sqref="K186:N186">
    <cfRule type="cellIs" dxfId="16" priority="147" operator="equal">
      <formula>$V$5</formula>
    </cfRule>
  </conditionalFormatting>
  <conditionalFormatting sqref="K185:N185">
    <cfRule type="cellIs" dxfId="15" priority="146" operator="equal">
      <formula>$V$5</formula>
    </cfRule>
  </conditionalFormatting>
  <conditionalFormatting sqref="K185">
    <cfRule type="colorScale" priority="145">
      <colorScale>
        <cfvo type="min"/>
        <cfvo type="percentile" val="50"/>
        <cfvo type="max"/>
        <color rgb="FFF8696B"/>
        <color rgb="FFFCFCFF"/>
        <color rgb="FF63BE7B"/>
      </colorScale>
    </cfRule>
  </conditionalFormatting>
  <conditionalFormatting sqref="L185">
    <cfRule type="colorScale" priority="144">
      <colorScale>
        <cfvo type="min"/>
        <cfvo type="percentile" val="50"/>
        <cfvo type="max"/>
        <color rgb="FFF8696B"/>
        <color rgb="FFFCFCFF"/>
        <color rgb="FF63BE7B"/>
      </colorScale>
    </cfRule>
  </conditionalFormatting>
  <conditionalFormatting sqref="M185">
    <cfRule type="colorScale" priority="143">
      <colorScale>
        <cfvo type="min"/>
        <cfvo type="percentile" val="50"/>
        <cfvo type="max"/>
        <color rgb="FFF8696B"/>
        <color rgb="FFFCFCFF"/>
        <color rgb="FF63BE7B"/>
      </colorScale>
    </cfRule>
  </conditionalFormatting>
  <conditionalFormatting sqref="N185">
    <cfRule type="colorScale" priority="142">
      <colorScale>
        <cfvo type="min"/>
        <cfvo type="percentile" val="50"/>
        <cfvo type="max"/>
        <color rgb="FFF8696B"/>
        <color rgb="FFFCFCFF"/>
        <color rgb="FF63BE7B"/>
      </colorScale>
    </cfRule>
  </conditionalFormatting>
  <conditionalFormatting sqref="K186">
    <cfRule type="colorScale" priority="150">
      <colorScale>
        <cfvo type="min"/>
        <cfvo type="percentile" val="50"/>
        <cfvo type="max"/>
        <color rgb="FFF8696B"/>
        <color rgb="FFFCFCFF"/>
        <color rgb="FF63BE7B"/>
      </colorScale>
    </cfRule>
  </conditionalFormatting>
  <conditionalFormatting sqref="L186">
    <cfRule type="colorScale" priority="151">
      <colorScale>
        <cfvo type="min"/>
        <cfvo type="percentile" val="50"/>
        <cfvo type="max"/>
        <color rgb="FFF8696B"/>
        <color rgb="FFFCFCFF"/>
        <color rgb="FF63BE7B"/>
      </colorScale>
    </cfRule>
  </conditionalFormatting>
  <conditionalFormatting sqref="M186">
    <cfRule type="colorScale" priority="152">
      <colorScale>
        <cfvo type="min"/>
        <cfvo type="percentile" val="50"/>
        <cfvo type="max"/>
        <color rgb="FFF8696B"/>
        <color rgb="FFFCFCFF"/>
        <color rgb="FF63BE7B"/>
      </colorScale>
    </cfRule>
  </conditionalFormatting>
  <conditionalFormatting sqref="N186">
    <cfRule type="colorScale" priority="153">
      <colorScale>
        <cfvo type="min"/>
        <cfvo type="percentile" val="50"/>
        <cfvo type="max"/>
        <color rgb="FFF8696B"/>
        <color rgb="FFFCFCFF"/>
        <color rgb="FF63BE7B"/>
      </colorScale>
    </cfRule>
  </conditionalFormatting>
  <conditionalFormatting sqref="K184:N184">
    <cfRule type="cellIs" dxfId="14" priority="133" operator="equal">
      <formula>$V$5</formula>
    </cfRule>
  </conditionalFormatting>
  <conditionalFormatting sqref="K182:N183">
    <cfRule type="cellIs" dxfId="13" priority="132" operator="equal">
      <formula>$V$5</formula>
    </cfRule>
  </conditionalFormatting>
  <conditionalFormatting sqref="K182:K183">
    <cfRule type="colorScale" priority="131">
      <colorScale>
        <cfvo type="min"/>
        <cfvo type="percentile" val="50"/>
        <cfvo type="max"/>
        <color rgb="FFF8696B"/>
        <color rgb="FFFCFCFF"/>
        <color rgb="FF63BE7B"/>
      </colorScale>
    </cfRule>
  </conditionalFormatting>
  <conditionalFormatting sqref="L182:L183">
    <cfRule type="colorScale" priority="130">
      <colorScale>
        <cfvo type="min"/>
        <cfvo type="percentile" val="50"/>
        <cfvo type="max"/>
        <color rgb="FFF8696B"/>
        <color rgb="FFFCFCFF"/>
        <color rgb="FF63BE7B"/>
      </colorScale>
    </cfRule>
  </conditionalFormatting>
  <conditionalFormatting sqref="M182:M183">
    <cfRule type="colorScale" priority="129">
      <colorScale>
        <cfvo type="min"/>
        <cfvo type="percentile" val="50"/>
        <cfvo type="max"/>
        <color rgb="FFF8696B"/>
        <color rgb="FFFCFCFF"/>
        <color rgb="FF63BE7B"/>
      </colorScale>
    </cfRule>
  </conditionalFormatting>
  <conditionalFormatting sqref="N182:N183">
    <cfRule type="colorScale" priority="128">
      <colorScale>
        <cfvo type="min"/>
        <cfvo type="percentile" val="50"/>
        <cfvo type="max"/>
        <color rgb="FFF8696B"/>
        <color rgb="FFFCFCFF"/>
        <color rgb="FF63BE7B"/>
      </colorScale>
    </cfRule>
  </conditionalFormatting>
  <conditionalFormatting sqref="K184">
    <cfRule type="colorScale" priority="136">
      <colorScale>
        <cfvo type="min"/>
        <cfvo type="percentile" val="50"/>
        <cfvo type="max"/>
        <color rgb="FFF8696B"/>
        <color rgb="FFFCFCFF"/>
        <color rgb="FF63BE7B"/>
      </colorScale>
    </cfRule>
  </conditionalFormatting>
  <conditionalFormatting sqref="L184">
    <cfRule type="colorScale" priority="137">
      <colorScale>
        <cfvo type="min"/>
        <cfvo type="percentile" val="50"/>
        <cfvo type="max"/>
        <color rgb="FFF8696B"/>
        <color rgb="FFFCFCFF"/>
        <color rgb="FF63BE7B"/>
      </colorScale>
    </cfRule>
  </conditionalFormatting>
  <conditionalFormatting sqref="M184">
    <cfRule type="colorScale" priority="138">
      <colorScale>
        <cfvo type="min"/>
        <cfvo type="percentile" val="50"/>
        <cfvo type="max"/>
        <color rgb="FFF8696B"/>
        <color rgb="FFFCFCFF"/>
        <color rgb="FF63BE7B"/>
      </colorScale>
    </cfRule>
  </conditionalFormatting>
  <conditionalFormatting sqref="N184">
    <cfRule type="colorScale" priority="139">
      <colorScale>
        <cfvo type="min"/>
        <cfvo type="percentile" val="50"/>
        <cfvo type="max"/>
        <color rgb="FFF8696B"/>
        <color rgb="FFFCFCFF"/>
        <color rgb="FF63BE7B"/>
      </colorScale>
    </cfRule>
  </conditionalFormatting>
  <conditionalFormatting sqref="K181:N181">
    <cfRule type="cellIs" dxfId="12" priority="119" operator="equal">
      <formula>$V$5</formula>
    </cfRule>
  </conditionalFormatting>
  <conditionalFormatting sqref="K177:N180">
    <cfRule type="cellIs" dxfId="11" priority="118" operator="equal">
      <formula>$V$5</formula>
    </cfRule>
  </conditionalFormatting>
  <conditionalFormatting sqref="K177:K180">
    <cfRule type="colorScale" priority="117">
      <colorScale>
        <cfvo type="min"/>
        <cfvo type="percentile" val="50"/>
        <cfvo type="max"/>
        <color rgb="FFF8696B"/>
        <color rgb="FFFCFCFF"/>
        <color rgb="FF63BE7B"/>
      </colorScale>
    </cfRule>
  </conditionalFormatting>
  <conditionalFormatting sqref="L177:L180">
    <cfRule type="colorScale" priority="116">
      <colorScale>
        <cfvo type="min"/>
        <cfvo type="percentile" val="50"/>
        <cfvo type="max"/>
        <color rgb="FFF8696B"/>
        <color rgb="FFFCFCFF"/>
        <color rgb="FF63BE7B"/>
      </colorScale>
    </cfRule>
  </conditionalFormatting>
  <conditionalFormatting sqref="M177:M180">
    <cfRule type="colorScale" priority="115">
      <colorScale>
        <cfvo type="min"/>
        <cfvo type="percentile" val="50"/>
        <cfvo type="max"/>
        <color rgb="FFF8696B"/>
        <color rgb="FFFCFCFF"/>
        <color rgb="FF63BE7B"/>
      </colorScale>
    </cfRule>
  </conditionalFormatting>
  <conditionalFormatting sqref="N177:N180">
    <cfRule type="colorScale" priority="114">
      <colorScale>
        <cfvo type="min"/>
        <cfvo type="percentile" val="50"/>
        <cfvo type="max"/>
        <color rgb="FFF8696B"/>
        <color rgb="FFFCFCFF"/>
        <color rgb="FF63BE7B"/>
      </colorScale>
    </cfRule>
  </conditionalFormatting>
  <conditionalFormatting sqref="K181">
    <cfRule type="colorScale" priority="122">
      <colorScale>
        <cfvo type="min"/>
        <cfvo type="percentile" val="50"/>
        <cfvo type="max"/>
        <color rgb="FFF8696B"/>
        <color rgb="FFFCFCFF"/>
        <color rgb="FF63BE7B"/>
      </colorScale>
    </cfRule>
  </conditionalFormatting>
  <conditionalFormatting sqref="L181">
    <cfRule type="colorScale" priority="123">
      <colorScale>
        <cfvo type="min"/>
        <cfvo type="percentile" val="50"/>
        <cfvo type="max"/>
        <color rgb="FFF8696B"/>
        <color rgb="FFFCFCFF"/>
        <color rgb="FF63BE7B"/>
      </colorScale>
    </cfRule>
  </conditionalFormatting>
  <conditionalFormatting sqref="M181">
    <cfRule type="colorScale" priority="124">
      <colorScale>
        <cfvo type="min"/>
        <cfvo type="percentile" val="50"/>
        <cfvo type="max"/>
        <color rgb="FFF8696B"/>
        <color rgb="FFFCFCFF"/>
        <color rgb="FF63BE7B"/>
      </colorScale>
    </cfRule>
  </conditionalFormatting>
  <conditionalFormatting sqref="N181">
    <cfRule type="colorScale" priority="125">
      <colorScale>
        <cfvo type="min"/>
        <cfvo type="percentile" val="50"/>
        <cfvo type="max"/>
        <color rgb="FFF8696B"/>
        <color rgb="FFFCFCFF"/>
        <color rgb="FF63BE7B"/>
      </colorScale>
    </cfRule>
  </conditionalFormatting>
  <conditionalFormatting sqref="K176:N176">
    <cfRule type="cellIs" dxfId="10" priority="105" operator="equal">
      <formula>$V$5</formula>
    </cfRule>
  </conditionalFormatting>
  <conditionalFormatting sqref="K175:N175">
    <cfRule type="cellIs" dxfId="9" priority="104" operator="equal">
      <formula>$V$5</formula>
    </cfRule>
  </conditionalFormatting>
  <conditionalFormatting sqref="K175">
    <cfRule type="colorScale" priority="103">
      <colorScale>
        <cfvo type="min"/>
        <cfvo type="percentile" val="50"/>
        <cfvo type="max"/>
        <color rgb="FFF8696B"/>
        <color rgb="FFFCFCFF"/>
        <color rgb="FF63BE7B"/>
      </colorScale>
    </cfRule>
  </conditionalFormatting>
  <conditionalFormatting sqref="L175">
    <cfRule type="colorScale" priority="102">
      <colorScale>
        <cfvo type="min"/>
        <cfvo type="percentile" val="50"/>
        <cfvo type="max"/>
        <color rgb="FFF8696B"/>
        <color rgb="FFFCFCFF"/>
        <color rgb="FF63BE7B"/>
      </colorScale>
    </cfRule>
  </conditionalFormatting>
  <conditionalFormatting sqref="M175">
    <cfRule type="colorScale" priority="101">
      <colorScale>
        <cfvo type="min"/>
        <cfvo type="percentile" val="50"/>
        <cfvo type="max"/>
        <color rgb="FFF8696B"/>
        <color rgb="FFFCFCFF"/>
        <color rgb="FF63BE7B"/>
      </colorScale>
    </cfRule>
  </conditionalFormatting>
  <conditionalFormatting sqref="N175">
    <cfRule type="colorScale" priority="100">
      <colorScale>
        <cfvo type="min"/>
        <cfvo type="percentile" val="50"/>
        <cfvo type="max"/>
        <color rgb="FFF8696B"/>
        <color rgb="FFFCFCFF"/>
        <color rgb="FF63BE7B"/>
      </colorScale>
    </cfRule>
  </conditionalFormatting>
  <conditionalFormatting sqref="K176">
    <cfRule type="colorScale" priority="108">
      <colorScale>
        <cfvo type="min"/>
        <cfvo type="percentile" val="50"/>
        <cfvo type="max"/>
        <color rgb="FFF8696B"/>
        <color rgb="FFFCFCFF"/>
        <color rgb="FF63BE7B"/>
      </colorScale>
    </cfRule>
  </conditionalFormatting>
  <conditionalFormatting sqref="L176">
    <cfRule type="colorScale" priority="109">
      <colorScale>
        <cfvo type="min"/>
        <cfvo type="percentile" val="50"/>
        <cfvo type="max"/>
        <color rgb="FFF8696B"/>
        <color rgb="FFFCFCFF"/>
        <color rgb="FF63BE7B"/>
      </colorScale>
    </cfRule>
  </conditionalFormatting>
  <conditionalFormatting sqref="M176">
    <cfRule type="colorScale" priority="110">
      <colorScale>
        <cfvo type="min"/>
        <cfvo type="percentile" val="50"/>
        <cfvo type="max"/>
        <color rgb="FFF8696B"/>
        <color rgb="FFFCFCFF"/>
        <color rgb="FF63BE7B"/>
      </colorScale>
    </cfRule>
  </conditionalFormatting>
  <conditionalFormatting sqref="N176">
    <cfRule type="colorScale" priority="111">
      <colorScale>
        <cfvo type="min"/>
        <cfvo type="percentile" val="50"/>
        <cfvo type="max"/>
        <color rgb="FFF8696B"/>
        <color rgb="FFFCFCFF"/>
        <color rgb="FF63BE7B"/>
      </colorScale>
    </cfRule>
  </conditionalFormatting>
  <conditionalFormatting sqref="K174:N174">
    <cfRule type="cellIs" dxfId="8" priority="91" operator="equal">
      <formula>$V$5</formula>
    </cfRule>
  </conditionalFormatting>
  <conditionalFormatting sqref="K172:N173">
    <cfRule type="cellIs" dxfId="7" priority="90" operator="equal">
      <formula>$V$5</formula>
    </cfRule>
  </conditionalFormatting>
  <conditionalFormatting sqref="K172:K173">
    <cfRule type="colorScale" priority="89">
      <colorScale>
        <cfvo type="min"/>
        <cfvo type="percentile" val="50"/>
        <cfvo type="max"/>
        <color rgb="FFF8696B"/>
        <color rgb="FFFCFCFF"/>
        <color rgb="FF63BE7B"/>
      </colorScale>
    </cfRule>
  </conditionalFormatting>
  <conditionalFormatting sqref="L172:L173">
    <cfRule type="colorScale" priority="88">
      <colorScale>
        <cfvo type="min"/>
        <cfvo type="percentile" val="50"/>
        <cfvo type="max"/>
        <color rgb="FFF8696B"/>
        <color rgb="FFFCFCFF"/>
        <color rgb="FF63BE7B"/>
      </colorScale>
    </cfRule>
  </conditionalFormatting>
  <conditionalFormatting sqref="M172:M173">
    <cfRule type="colorScale" priority="87">
      <colorScale>
        <cfvo type="min"/>
        <cfvo type="percentile" val="50"/>
        <cfvo type="max"/>
        <color rgb="FFF8696B"/>
        <color rgb="FFFCFCFF"/>
        <color rgb="FF63BE7B"/>
      </colorScale>
    </cfRule>
  </conditionalFormatting>
  <conditionalFormatting sqref="N172:N173">
    <cfRule type="colorScale" priority="86">
      <colorScale>
        <cfvo type="min"/>
        <cfvo type="percentile" val="50"/>
        <cfvo type="max"/>
        <color rgb="FFF8696B"/>
        <color rgb="FFFCFCFF"/>
        <color rgb="FF63BE7B"/>
      </colorScale>
    </cfRule>
  </conditionalFormatting>
  <conditionalFormatting sqref="K174">
    <cfRule type="colorScale" priority="94">
      <colorScale>
        <cfvo type="min"/>
        <cfvo type="percentile" val="50"/>
        <cfvo type="max"/>
        <color rgb="FFF8696B"/>
        <color rgb="FFFCFCFF"/>
        <color rgb="FF63BE7B"/>
      </colorScale>
    </cfRule>
  </conditionalFormatting>
  <conditionalFormatting sqref="L174">
    <cfRule type="colorScale" priority="95">
      <colorScale>
        <cfvo type="min"/>
        <cfvo type="percentile" val="50"/>
        <cfvo type="max"/>
        <color rgb="FFF8696B"/>
        <color rgb="FFFCFCFF"/>
        <color rgb="FF63BE7B"/>
      </colorScale>
    </cfRule>
  </conditionalFormatting>
  <conditionalFormatting sqref="M174">
    <cfRule type="colorScale" priority="96">
      <colorScale>
        <cfvo type="min"/>
        <cfvo type="percentile" val="50"/>
        <cfvo type="max"/>
        <color rgb="FFF8696B"/>
        <color rgb="FFFCFCFF"/>
        <color rgb="FF63BE7B"/>
      </colorScale>
    </cfRule>
  </conditionalFormatting>
  <conditionalFormatting sqref="N174">
    <cfRule type="colorScale" priority="97">
      <colorScale>
        <cfvo type="min"/>
        <cfvo type="percentile" val="50"/>
        <cfvo type="max"/>
        <color rgb="FFF8696B"/>
        <color rgb="FFFCFCFF"/>
        <color rgb="FF63BE7B"/>
      </colorScale>
    </cfRule>
  </conditionalFormatting>
  <conditionalFormatting sqref="K171:N171">
    <cfRule type="cellIs" dxfId="6" priority="77" operator="equal">
      <formula>$V$5</formula>
    </cfRule>
  </conditionalFormatting>
  <conditionalFormatting sqref="K167:N170">
    <cfRule type="cellIs" dxfId="5" priority="76" operator="equal">
      <formula>$V$5</formula>
    </cfRule>
  </conditionalFormatting>
  <conditionalFormatting sqref="K167:K170">
    <cfRule type="colorScale" priority="75">
      <colorScale>
        <cfvo type="min"/>
        <cfvo type="percentile" val="50"/>
        <cfvo type="max"/>
        <color rgb="FFF8696B"/>
        <color rgb="FFFCFCFF"/>
        <color rgb="FF63BE7B"/>
      </colorScale>
    </cfRule>
  </conditionalFormatting>
  <conditionalFormatting sqref="L167:L170">
    <cfRule type="colorScale" priority="74">
      <colorScale>
        <cfvo type="min"/>
        <cfvo type="percentile" val="50"/>
        <cfvo type="max"/>
        <color rgb="FFF8696B"/>
        <color rgb="FFFCFCFF"/>
        <color rgb="FF63BE7B"/>
      </colorScale>
    </cfRule>
  </conditionalFormatting>
  <conditionalFormatting sqref="M167:M170">
    <cfRule type="colorScale" priority="73">
      <colorScale>
        <cfvo type="min"/>
        <cfvo type="percentile" val="50"/>
        <cfvo type="max"/>
        <color rgb="FFF8696B"/>
        <color rgb="FFFCFCFF"/>
        <color rgb="FF63BE7B"/>
      </colorScale>
    </cfRule>
  </conditionalFormatting>
  <conditionalFormatting sqref="N167:N170">
    <cfRule type="colorScale" priority="72">
      <colorScale>
        <cfvo type="min"/>
        <cfvo type="percentile" val="50"/>
        <cfvo type="max"/>
        <color rgb="FFF8696B"/>
        <color rgb="FFFCFCFF"/>
        <color rgb="FF63BE7B"/>
      </colorScale>
    </cfRule>
  </conditionalFormatting>
  <conditionalFormatting sqref="K171">
    <cfRule type="colorScale" priority="80">
      <colorScale>
        <cfvo type="min"/>
        <cfvo type="percentile" val="50"/>
        <cfvo type="max"/>
        <color rgb="FFF8696B"/>
        <color rgb="FFFCFCFF"/>
        <color rgb="FF63BE7B"/>
      </colorScale>
    </cfRule>
  </conditionalFormatting>
  <conditionalFormatting sqref="L171">
    <cfRule type="colorScale" priority="81">
      <colorScale>
        <cfvo type="min"/>
        <cfvo type="percentile" val="50"/>
        <cfvo type="max"/>
        <color rgb="FFF8696B"/>
        <color rgb="FFFCFCFF"/>
        <color rgb="FF63BE7B"/>
      </colorScale>
    </cfRule>
  </conditionalFormatting>
  <conditionalFormatting sqref="M171">
    <cfRule type="colorScale" priority="82">
      <colorScale>
        <cfvo type="min"/>
        <cfvo type="percentile" val="50"/>
        <cfvo type="max"/>
        <color rgb="FFF8696B"/>
        <color rgb="FFFCFCFF"/>
        <color rgb="FF63BE7B"/>
      </colorScale>
    </cfRule>
  </conditionalFormatting>
  <conditionalFormatting sqref="N171">
    <cfRule type="colorScale" priority="83">
      <colorScale>
        <cfvo type="min"/>
        <cfvo type="percentile" val="50"/>
        <cfvo type="max"/>
        <color rgb="FFF8696B"/>
        <color rgb="FFFCFCFF"/>
        <color rgb="FF63BE7B"/>
      </colorScale>
    </cfRule>
  </conditionalFormatting>
  <conditionalFormatting sqref="K166:N166">
    <cfRule type="cellIs" dxfId="4" priority="63" operator="equal">
      <formula>$V$5</formula>
    </cfRule>
  </conditionalFormatting>
  <conditionalFormatting sqref="K165:N165">
    <cfRule type="cellIs" dxfId="3" priority="62" operator="equal">
      <formula>$V$5</formula>
    </cfRule>
  </conditionalFormatting>
  <conditionalFormatting sqref="K165">
    <cfRule type="colorScale" priority="61">
      <colorScale>
        <cfvo type="min"/>
        <cfvo type="percentile" val="50"/>
        <cfvo type="max"/>
        <color rgb="FFF8696B"/>
        <color rgb="FFFCFCFF"/>
        <color rgb="FF63BE7B"/>
      </colorScale>
    </cfRule>
  </conditionalFormatting>
  <conditionalFormatting sqref="L165">
    <cfRule type="colorScale" priority="60">
      <colorScale>
        <cfvo type="min"/>
        <cfvo type="percentile" val="50"/>
        <cfvo type="max"/>
        <color rgb="FFF8696B"/>
        <color rgb="FFFCFCFF"/>
        <color rgb="FF63BE7B"/>
      </colorScale>
    </cfRule>
  </conditionalFormatting>
  <conditionalFormatting sqref="M165">
    <cfRule type="colorScale" priority="59">
      <colorScale>
        <cfvo type="min"/>
        <cfvo type="percentile" val="50"/>
        <cfvo type="max"/>
        <color rgb="FFF8696B"/>
        <color rgb="FFFCFCFF"/>
        <color rgb="FF63BE7B"/>
      </colorScale>
    </cfRule>
  </conditionalFormatting>
  <conditionalFormatting sqref="N165">
    <cfRule type="colorScale" priority="58">
      <colorScale>
        <cfvo type="min"/>
        <cfvo type="percentile" val="50"/>
        <cfvo type="max"/>
        <color rgb="FFF8696B"/>
        <color rgb="FFFCFCFF"/>
        <color rgb="FF63BE7B"/>
      </colorScale>
    </cfRule>
  </conditionalFormatting>
  <conditionalFormatting sqref="K166">
    <cfRule type="colorScale" priority="66">
      <colorScale>
        <cfvo type="min"/>
        <cfvo type="percentile" val="50"/>
        <cfvo type="max"/>
        <color rgb="FFF8696B"/>
        <color rgb="FFFCFCFF"/>
        <color rgb="FF63BE7B"/>
      </colorScale>
    </cfRule>
  </conditionalFormatting>
  <conditionalFormatting sqref="L166">
    <cfRule type="colorScale" priority="67">
      <colorScale>
        <cfvo type="min"/>
        <cfvo type="percentile" val="50"/>
        <cfvo type="max"/>
        <color rgb="FFF8696B"/>
        <color rgb="FFFCFCFF"/>
        <color rgb="FF63BE7B"/>
      </colorScale>
    </cfRule>
  </conditionalFormatting>
  <conditionalFormatting sqref="M166">
    <cfRule type="colorScale" priority="68">
      <colorScale>
        <cfvo type="min"/>
        <cfvo type="percentile" val="50"/>
        <cfvo type="max"/>
        <color rgb="FFF8696B"/>
        <color rgb="FFFCFCFF"/>
        <color rgb="FF63BE7B"/>
      </colorScale>
    </cfRule>
  </conditionalFormatting>
  <conditionalFormatting sqref="N166">
    <cfRule type="colorScale" priority="69">
      <colorScale>
        <cfvo type="min"/>
        <cfvo type="percentile" val="50"/>
        <cfvo type="max"/>
        <color rgb="FFF8696B"/>
        <color rgb="FFFCFCFF"/>
        <color rgb="FF63BE7B"/>
      </colorScale>
    </cfRule>
  </conditionalFormatting>
  <conditionalFormatting sqref="K164:N164">
    <cfRule type="cellIs" dxfId="2" priority="49" operator="equal">
      <formula>$V$5</formula>
    </cfRule>
  </conditionalFormatting>
  <conditionalFormatting sqref="K162:N163">
    <cfRule type="cellIs" dxfId="1" priority="48" operator="equal">
      <formula>$V$5</formula>
    </cfRule>
  </conditionalFormatting>
  <conditionalFormatting sqref="K162:K163">
    <cfRule type="colorScale" priority="47">
      <colorScale>
        <cfvo type="min"/>
        <cfvo type="percentile" val="50"/>
        <cfvo type="max"/>
        <color rgb="FFF8696B"/>
        <color rgb="FFFCFCFF"/>
        <color rgb="FF63BE7B"/>
      </colorScale>
    </cfRule>
  </conditionalFormatting>
  <conditionalFormatting sqref="L162:L163">
    <cfRule type="colorScale" priority="46">
      <colorScale>
        <cfvo type="min"/>
        <cfvo type="percentile" val="50"/>
        <cfvo type="max"/>
        <color rgb="FFF8696B"/>
        <color rgb="FFFCFCFF"/>
        <color rgb="FF63BE7B"/>
      </colorScale>
    </cfRule>
  </conditionalFormatting>
  <conditionalFormatting sqref="M162:M163">
    <cfRule type="colorScale" priority="45">
      <colorScale>
        <cfvo type="min"/>
        <cfvo type="percentile" val="50"/>
        <cfvo type="max"/>
        <color rgb="FFF8696B"/>
        <color rgb="FFFCFCFF"/>
        <color rgb="FF63BE7B"/>
      </colorScale>
    </cfRule>
  </conditionalFormatting>
  <conditionalFormatting sqref="N162:N163">
    <cfRule type="colorScale" priority="44">
      <colorScale>
        <cfvo type="min"/>
        <cfvo type="percentile" val="50"/>
        <cfvo type="max"/>
        <color rgb="FFF8696B"/>
        <color rgb="FFFCFCFF"/>
        <color rgb="FF63BE7B"/>
      </colorScale>
    </cfRule>
  </conditionalFormatting>
  <conditionalFormatting sqref="K164">
    <cfRule type="colorScale" priority="52">
      <colorScale>
        <cfvo type="min"/>
        <cfvo type="percentile" val="50"/>
        <cfvo type="max"/>
        <color rgb="FFF8696B"/>
        <color rgb="FFFCFCFF"/>
        <color rgb="FF63BE7B"/>
      </colorScale>
    </cfRule>
  </conditionalFormatting>
  <conditionalFormatting sqref="L164">
    <cfRule type="colorScale" priority="53">
      <colorScale>
        <cfvo type="min"/>
        <cfvo type="percentile" val="50"/>
        <cfvo type="max"/>
        <color rgb="FFF8696B"/>
        <color rgb="FFFCFCFF"/>
        <color rgb="FF63BE7B"/>
      </colorScale>
    </cfRule>
  </conditionalFormatting>
  <conditionalFormatting sqref="M164">
    <cfRule type="colorScale" priority="54">
      <colorScale>
        <cfvo type="min"/>
        <cfvo type="percentile" val="50"/>
        <cfvo type="max"/>
        <color rgb="FFF8696B"/>
        <color rgb="FFFCFCFF"/>
        <color rgb="FF63BE7B"/>
      </colorScale>
    </cfRule>
  </conditionalFormatting>
  <conditionalFormatting sqref="N164">
    <cfRule type="colorScale" priority="55">
      <colorScale>
        <cfvo type="min"/>
        <cfvo type="percentile" val="50"/>
        <cfvo type="max"/>
        <color rgb="FFF8696B"/>
        <color rgb="FFFCFCFF"/>
        <color rgb="FF63BE7B"/>
      </colorScale>
    </cfRule>
  </conditionalFormatting>
  <conditionalFormatting sqref="K197:N197">
    <cfRule type="cellIs" dxfId="0" priority="6" operator="equal">
      <formula>$V$5</formula>
    </cfRule>
  </conditionalFormatting>
  <conditionalFormatting sqref="K132">
    <cfRule type="colorScale" priority="400">
      <colorScale>
        <cfvo type="min"/>
        <cfvo type="percentile" val="50"/>
        <cfvo type="max"/>
        <color rgb="FFF8696B"/>
        <color rgb="FFFCFCFF"/>
        <color rgb="FF63BE7B"/>
      </colorScale>
    </cfRule>
  </conditionalFormatting>
  <conditionalFormatting sqref="L132">
    <cfRule type="colorScale" priority="401">
      <colorScale>
        <cfvo type="min"/>
        <cfvo type="percentile" val="50"/>
        <cfvo type="max"/>
        <color rgb="FFF8696B"/>
        <color rgb="FFFCFCFF"/>
        <color rgb="FF63BE7B"/>
      </colorScale>
    </cfRule>
  </conditionalFormatting>
  <conditionalFormatting sqref="M132">
    <cfRule type="colorScale" priority="402">
      <colorScale>
        <cfvo type="min"/>
        <cfvo type="percentile" val="50"/>
        <cfvo type="max"/>
        <color rgb="FFF8696B"/>
        <color rgb="FFFCFCFF"/>
        <color rgb="FF63BE7B"/>
      </colorScale>
    </cfRule>
  </conditionalFormatting>
  <conditionalFormatting sqref="N132">
    <cfRule type="colorScale" priority="403">
      <colorScale>
        <cfvo type="min"/>
        <cfvo type="percentile" val="50"/>
        <cfvo type="max"/>
        <color rgb="FFF8696B"/>
        <color rgb="FFFCFCFF"/>
        <color rgb="FF63BE7B"/>
      </colorScale>
    </cfRule>
  </conditionalFormatting>
  <conditionalFormatting sqref="O5:O197">
    <cfRule type="colorScale" priority="405">
      <colorScale>
        <cfvo type="min"/>
        <cfvo type="percentile" val="50"/>
        <cfvo type="max"/>
        <color rgb="FFF8696B"/>
        <color rgb="FFFCFCFF"/>
        <color rgb="FF63BE7B"/>
      </colorScale>
    </cfRule>
  </conditionalFormatting>
  <conditionalFormatting sqref="K197">
    <cfRule type="colorScale" priority="407">
      <colorScale>
        <cfvo type="min"/>
        <cfvo type="percentile" val="50"/>
        <cfvo type="max"/>
        <color rgb="FFF8696B"/>
        <color rgb="FFFCFCFF"/>
        <color rgb="FF63BE7B"/>
      </colorScale>
    </cfRule>
  </conditionalFormatting>
  <conditionalFormatting sqref="L197">
    <cfRule type="colorScale" priority="408">
      <colorScale>
        <cfvo type="min"/>
        <cfvo type="percentile" val="50"/>
        <cfvo type="max"/>
        <color rgb="FFF8696B"/>
        <color rgb="FFFCFCFF"/>
        <color rgb="FF63BE7B"/>
      </colorScale>
    </cfRule>
  </conditionalFormatting>
  <conditionalFormatting sqref="M197">
    <cfRule type="colorScale" priority="409">
      <colorScale>
        <cfvo type="min"/>
        <cfvo type="percentile" val="50"/>
        <cfvo type="max"/>
        <color rgb="FFF8696B"/>
        <color rgb="FFFCFCFF"/>
        <color rgb="FF63BE7B"/>
      </colorScale>
    </cfRule>
  </conditionalFormatting>
  <conditionalFormatting sqref="N197">
    <cfRule type="colorScale" priority="410">
      <colorScale>
        <cfvo type="min"/>
        <cfvo type="percentile" val="50"/>
        <cfvo type="max"/>
        <color rgb="FFF8696B"/>
        <color rgb="FFFCFCFF"/>
        <color rgb="FF63BE7B"/>
      </colorScale>
    </cfRule>
  </conditionalFormatting>
  <conditionalFormatting sqref="J128:J131 J117">
    <cfRule type="colorScale" priority="421">
      <colorScale>
        <cfvo type="min"/>
        <cfvo type="percentile" val="50"/>
        <cfvo type="max"/>
        <color rgb="FFF8696B"/>
        <color rgb="FFFCFCFF"/>
        <color rgb="FF63BE7B"/>
      </colorScale>
    </cfRule>
  </conditionalFormatting>
  <conditionalFormatting sqref="J5:J116">
    <cfRule type="colorScale" priority="423">
      <colorScale>
        <cfvo type="min"/>
        <cfvo type="percentile" val="50"/>
        <cfvo type="max"/>
        <color rgb="FFF8696B"/>
        <color rgb="FFFCFCFF"/>
        <color rgb="FF63BE7B"/>
      </colorScale>
    </cfRule>
  </conditionalFormatting>
  <conditionalFormatting sqref="J122:J126">
    <cfRule type="colorScale" priority="424">
      <colorScale>
        <cfvo type="min"/>
        <cfvo type="percentile" val="50"/>
        <cfvo type="max"/>
        <color rgb="FFF8696B"/>
        <color rgb="FFFCFCFF"/>
        <color rgb="FF63BE7B"/>
      </colorScale>
    </cfRule>
  </conditionalFormatting>
  <conditionalFormatting sqref="J118:J121">
    <cfRule type="colorScale" priority="425">
      <colorScale>
        <cfvo type="min"/>
        <cfvo type="percentile" val="50"/>
        <cfvo type="max"/>
        <color rgb="FFF8696B"/>
        <color rgb="FFFCFCFF"/>
        <color rgb="FF63BE7B"/>
      </colorScale>
    </cfRule>
  </conditionalFormatting>
  <conditionalFormatting sqref="J127">
    <cfRule type="colorScale" priority="426">
      <colorScale>
        <cfvo type="min"/>
        <cfvo type="percentile" val="50"/>
        <cfvo type="max"/>
        <color rgb="FFF8696B"/>
        <color rgb="FFFCFCFF"/>
        <color rgb="FF63BE7B"/>
      </colorScale>
    </cfRule>
  </conditionalFormatting>
  <conditionalFormatting sqref="J143:J145 J195">
    <cfRule type="colorScale" priority="431">
      <colorScale>
        <cfvo type="min"/>
        <cfvo type="percentile" val="50"/>
        <cfvo type="max"/>
        <color rgb="FFF8696B"/>
        <color rgb="FFFCFCFF"/>
        <color rgb="FF63BE7B"/>
      </colorScale>
    </cfRule>
  </conditionalFormatting>
  <conditionalFormatting sqref="J196">
    <cfRule type="colorScale" priority="433">
      <colorScale>
        <cfvo type="min"/>
        <cfvo type="percentile" val="50"/>
        <cfvo type="max"/>
        <color rgb="FFF8696B"/>
        <color rgb="FFFCFCFF"/>
        <color rgb="FF63BE7B"/>
      </colorScale>
    </cfRule>
  </conditionalFormatting>
  <conditionalFormatting sqref="J138:J141">
    <cfRule type="colorScale" priority="434">
      <colorScale>
        <cfvo type="min"/>
        <cfvo type="percentile" val="50"/>
        <cfvo type="max"/>
        <color rgb="FFF8696B"/>
        <color rgb="FFFCFCFF"/>
        <color rgb="FF63BE7B"/>
      </colorScale>
    </cfRule>
  </conditionalFormatting>
  <conditionalFormatting sqref="J142">
    <cfRule type="colorScale" priority="435">
      <colorScale>
        <cfvo type="min"/>
        <cfvo type="percentile" val="50"/>
        <cfvo type="max"/>
        <color rgb="FFF8696B"/>
        <color rgb="FFFCFCFF"/>
        <color rgb="FF63BE7B"/>
      </colorScale>
    </cfRule>
  </conditionalFormatting>
  <conditionalFormatting sqref="J133:J136">
    <cfRule type="colorScale" priority="436">
      <colorScale>
        <cfvo type="min"/>
        <cfvo type="percentile" val="50"/>
        <cfvo type="max"/>
        <color rgb="FFF8696B"/>
        <color rgb="FFFCFCFF"/>
        <color rgb="FF63BE7B"/>
      </colorScale>
    </cfRule>
  </conditionalFormatting>
  <conditionalFormatting sqref="J137">
    <cfRule type="colorScale" priority="437">
      <colorScale>
        <cfvo type="min"/>
        <cfvo type="percentile" val="50"/>
        <cfvo type="max"/>
        <color rgb="FFF8696B"/>
        <color rgb="FFFCFCFF"/>
        <color rgb="FF63BE7B"/>
      </colorScale>
    </cfRule>
  </conditionalFormatting>
  <conditionalFormatting sqref="J160:J161 J192:J193">
    <cfRule type="colorScale" priority="442">
      <colorScale>
        <cfvo type="min"/>
        <cfvo type="percentile" val="50"/>
        <cfvo type="max"/>
        <color rgb="FFF8696B"/>
        <color rgb="FFFCFCFF"/>
        <color rgb="FF63BE7B"/>
      </colorScale>
    </cfRule>
  </conditionalFormatting>
  <conditionalFormatting sqref="J194">
    <cfRule type="colorScale" priority="444">
      <colorScale>
        <cfvo type="min"/>
        <cfvo type="percentile" val="50"/>
        <cfvo type="max"/>
        <color rgb="FFF8696B"/>
        <color rgb="FFFCFCFF"/>
        <color rgb="FF63BE7B"/>
      </colorScale>
    </cfRule>
  </conditionalFormatting>
  <conditionalFormatting sqref="J159">
    <cfRule type="colorScale" priority="445">
      <colorScale>
        <cfvo type="min"/>
        <cfvo type="percentile" val="50"/>
        <cfvo type="max"/>
        <color rgb="FFF8696B"/>
        <color rgb="FFFCFCFF"/>
        <color rgb="FF63BE7B"/>
      </colorScale>
    </cfRule>
  </conditionalFormatting>
  <conditionalFormatting sqref="J154:J157">
    <cfRule type="colorScale" priority="446">
      <colorScale>
        <cfvo type="min"/>
        <cfvo type="percentile" val="50"/>
        <cfvo type="max"/>
        <color rgb="FFF8696B"/>
        <color rgb="FFFCFCFF"/>
        <color rgb="FF63BE7B"/>
      </colorScale>
    </cfRule>
  </conditionalFormatting>
  <conditionalFormatting sqref="J158">
    <cfRule type="colorScale" priority="447">
      <colorScale>
        <cfvo type="min"/>
        <cfvo type="percentile" val="50"/>
        <cfvo type="max"/>
        <color rgb="FFF8696B"/>
        <color rgb="FFFCFCFF"/>
        <color rgb="FF63BE7B"/>
      </colorScale>
    </cfRule>
  </conditionalFormatting>
  <conditionalFormatting sqref="J152">
    <cfRule type="colorScale" priority="448">
      <colorScale>
        <cfvo type="min"/>
        <cfvo type="percentile" val="50"/>
        <cfvo type="max"/>
        <color rgb="FFF8696B"/>
        <color rgb="FFFCFCFF"/>
        <color rgb="FF63BE7B"/>
      </colorScale>
    </cfRule>
  </conditionalFormatting>
  <conditionalFormatting sqref="J153">
    <cfRule type="colorScale" priority="449">
      <colorScale>
        <cfvo type="min"/>
        <cfvo type="percentile" val="50"/>
        <cfvo type="max"/>
        <color rgb="FFF8696B"/>
        <color rgb="FFFCFCFF"/>
        <color rgb="FF63BE7B"/>
      </colorScale>
    </cfRule>
  </conditionalFormatting>
  <conditionalFormatting sqref="J147:J150">
    <cfRule type="colorScale" priority="450">
      <colorScale>
        <cfvo type="min"/>
        <cfvo type="percentile" val="50"/>
        <cfvo type="max"/>
        <color rgb="FFF8696B"/>
        <color rgb="FFFCFCFF"/>
        <color rgb="FF63BE7B"/>
      </colorScale>
    </cfRule>
  </conditionalFormatting>
  <conditionalFormatting sqref="J151">
    <cfRule type="colorScale" priority="451">
      <colorScale>
        <cfvo type="min"/>
        <cfvo type="percentile" val="50"/>
        <cfvo type="max"/>
        <color rgb="FFF8696B"/>
        <color rgb="FFFCFCFF"/>
        <color rgb="FF63BE7B"/>
      </colorScale>
    </cfRule>
  </conditionalFormatting>
  <conditionalFormatting sqref="J146">
    <cfRule type="colorScale" priority="452">
      <colorScale>
        <cfvo type="min"/>
        <cfvo type="percentile" val="50"/>
        <cfvo type="max"/>
        <color rgb="FFF8696B"/>
        <color rgb="FFFCFCFF"/>
        <color rgb="FF63BE7B"/>
      </colorScale>
    </cfRule>
  </conditionalFormatting>
  <conditionalFormatting sqref="J187:J190">
    <cfRule type="colorScale" priority="453">
      <colorScale>
        <cfvo type="min"/>
        <cfvo type="percentile" val="50"/>
        <cfvo type="max"/>
        <color rgb="FFF8696B"/>
        <color rgb="FFFCFCFF"/>
        <color rgb="FF63BE7B"/>
      </colorScale>
    </cfRule>
  </conditionalFormatting>
  <conditionalFormatting sqref="J191">
    <cfRule type="colorScale" priority="454">
      <colorScale>
        <cfvo type="min"/>
        <cfvo type="percentile" val="50"/>
        <cfvo type="max"/>
        <color rgb="FFF8696B"/>
        <color rgb="FFFCFCFF"/>
        <color rgb="FF63BE7B"/>
      </colorScale>
    </cfRule>
  </conditionalFormatting>
  <conditionalFormatting sqref="J185">
    <cfRule type="colorScale" priority="455">
      <colorScale>
        <cfvo type="min"/>
        <cfvo type="percentile" val="50"/>
        <cfvo type="max"/>
        <color rgb="FFF8696B"/>
        <color rgb="FFFCFCFF"/>
        <color rgb="FF63BE7B"/>
      </colorScale>
    </cfRule>
  </conditionalFormatting>
  <conditionalFormatting sqref="J186">
    <cfRule type="colorScale" priority="456">
      <colorScale>
        <cfvo type="min"/>
        <cfvo type="percentile" val="50"/>
        <cfvo type="max"/>
        <color rgb="FFF8696B"/>
        <color rgb="FFFCFCFF"/>
        <color rgb="FF63BE7B"/>
      </colorScale>
    </cfRule>
  </conditionalFormatting>
  <conditionalFormatting sqref="J182:J183">
    <cfRule type="colorScale" priority="457">
      <colorScale>
        <cfvo type="min"/>
        <cfvo type="percentile" val="50"/>
        <cfvo type="max"/>
        <color rgb="FFF8696B"/>
        <color rgb="FFFCFCFF"/>
        <color rgb="FF63BE7B"/>
      </colorScale>
    </cfRule>
  </conditionalFormatting>
  <conditionalFormatting sqref="J184">
    <cfRule type="colorScale" priority="458">
      <colorScale>
        <cfvo type="min"/>
        <cfvo type="percentile" val="50"/>
        <cfvo type="max"/>
        <color rgb="FFF8696B"/>
        <color rgb="FFFCFCFF"/>
        <color rgb="FF63BE7B"/>
      </colorScale>
    </cfRule>
  </conditionalFormatting>
  <conditionalFormatting sqref="J177:J180">
    <cfRule type="colorScale" priority="459">
      <colorScale>
        <cfvo type="min"/>
        <cfvo type="percentile" val="50"/>
        <cfvo type="max"/>
        <color rgb="FFF8696B"/>
        <color rgb="FFFCFCFF"/>
        <color rgb="FF63BE7B"/>
      </colorScale>
    </cfRule>
  </conditionalFormatting>
  <conditionalFormatting sqref="J181">
    <cfRule type="colorScale" priority="460">
      <colorScale>
        <cfvo type="min"/>
        <cfvo type="percentile" val="50"/>
        <cfvo type="max"/>
        <color rgb="FFF8696B"/>
        <color rgb="FFFCFCFF"/>
        <color rgb="FF63BE7B"/>
      </colorScale>
    </cfRule>
  </conditionalFormatting>
  <conditionalFormatting sqref="J175">
    <cfRule type="colorScale" priority="461">
      <colorScale>
        <cfvo type="min"/>
        <cfvo type="percentile" val="50"/>
        <cfvo type="max"/>
        <color rgb="FFF8696B"/>
        <color rgb="FFFCFCFF"/>
        <color rgb="FF63BE7B"/>
      </colorScale>
    </cfRule>
  </conditionalFormatting>
  <conditionalFormatting sqref="J176">
    <cfRule type="colorScale" priority="462">
      <colorScale>
        <cfvo type="min"/>
        <cfvo type="percentile" val="50"/>
        <cfvo type="max"/>
        <color rgb="FFF8696B"/>
        <color rgb="FFFCFCFF"/>
        <color rgb="FF63BE7B"/>
      </colorScale>
    </cfRule>
  </conditionalFormatting>
  <conditionalFormatting sqref="J172:J173">
    <cfRule type="colorScale" priority="463">
      <colorScale>
        <cfvo type="min"/>
        <cfvo type="percentile" val="50"/>
        <cfvo type="max"/>
        <color rgb="FFF8696B"/>
        <color rgb="FFFCFCFF"/>
        <color rgb="FF63BE7B"/>
      </colorScale>
    </cfRule>
  </conditionalFormatting>
  <conditionalFormatting sqref="J174">
    <cfRule type="colorScale" priority="464">
      <colorScale>
        <cfvo type="min"/>
        <cfvo type="percentile" val="50"/>
        <cfvo type="max"/>
        <color rgb="FFF8696B"/>
        <color rgb="FFFCFCFF"/>
        <color rgb="FF63BE7B"/>
      </colorScale>
    </cfRule>
  </conditionalFormatting>
  <conditionalFormatting sqref="J167:J170">
    <cfRule type="colorScale" priority="465">
      <colorScale>
        <cfvo type="min"/>
        <cfvo type="percentile" val="50"/>
        <cfvo type="max"/>
        <color rgb="FFF8696B"/>
        <color rgb="FFFCFCFF"/>
        <color rgb="FF63BE7B"/>
      </colorScale>
    </cfRule>
  </conditionalFormatting>
  <conditionalFormatting sqref="J171">
    <cfRule type="colorScale" priority="466">
      <colorScale>
        <cfvo type="min"/>
        <cfvo type="percentile" val="50"/>
        <cfvo type="max"/>
        <color rgb="FFF8696B"/>
        <color rgb="FFFCFCFF"/>
        <color rgb="FF63BE7B"/>
      </colorScale>
    </cfRule>
  </conditionalFormatting>
  <conditionalFormatting sqref="J165">
    <cfRule type="colorScale" priority="467">
      <colorScale>
        <cfvo type="min"/>
        <cfvo type="percentile" val="50"/>
        <cfvo type="max"/>
        <color rgb="FFF8696B"/>
        <color rgb="FFFCFCFF"/>
        <color rgb="FF63BE7B"/>
      </colorScale>
    </cfRule>
  </conditionalFormatting>
  <conditionalFormatting sqref="J166">
    <cfRule type="colorScale" priority="468">
      <colorScale>
        <cfvo type="min"/>
        <cfvo type="percentile" val="50"/>
        <cfvo type="max"/>
        <color rgb="FFF8696B"/>
        <color rgb="FFFCFCFF"/>
        <color rgb="FF63BE7B"/>
      </colorScale>
    </cfRule>
  </conditionalFormatting>
  <conditionalFormatting sqref="J162:J163">
    <cfRule type="colorScale" priority="469">
      <colorScale>
        <cfvo type="min"/>
        <cfvo type="percentile" val="50"/>
        <cfvo type="max"/>
        <color rgb="FFF8696B"/>
        <color rgb="FFFCFCFF"/>
        <color rgb="FF63BE7B"/>
      </colorScale>
    </cfRule>
  </conditionalFormatting>
  <conditionalFormatting sqref="J164">
    <cfRule type="colorScale" priority="470">
      <colorScale>
        <cfvo type="min"/>
        <cfvo type="percentile" val="50"/>
        <cfvo type="max"/>
        <color rgb="FFF8696B"/>
        <color rgb="FFFCFCFF"/>
        <color rgb="FF63BE7B"/>
      </colorScale>
    </cfRule>
  </conditionalFormatting>
  <conditionalFormatting sqref="J132">
    <cfRule type="colorScale" priority="471">
      <colorScale>
        <cfvo type="min"/>
        <cfvo type="percentile" val="50"/>
        <cfvo type="max"/>
        <color rgb="FFF8696B"/>
        <color rgb="FFFCFCFF"/>
        <color rgb="FF63BE7B"/>
      </colorScale>
    </cfRule>
  </conditionalFormatting>
  <conditionalFormatting sqref="J197">
    <cfRule type="colorScale" priority="472">
      <colorScale>
        <cfvo type="min"/>
        <cfvo type="percentile" val="50"/>
        <cfvo type="max"/>
        <color rgb="FFF8696B"/>
        <color rgb="FFFCFCFF"/>
        <color rgb="FF63BE7B"/>
      </colorScale>
    </cfRule>
  </conditionalFormatting>
  <pageMargins left="0.7" right="0.7" top="0.75" bottom="0.75" header="0.3" footer="0.3"/>
  <pageSetup scale="4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pane ySplit="2" topLeftCell="A3" activePane="bottomLeft" state="frozen"/>
      <selection pane="bottomLeft" activeCell="B14" sqref="B14"/>
    </sheetView>
  </sheetViews>
  <sheetFormatPr baseColWidth="10" defaultRowHeight="15.75" x14ac:dyDescent="0.25"/>
  <cols>
    <col min="1" max="1" width="56.42578125" style="12" customWidth="1"/>
    <col min="2" max="2" width="57.5703125" style="9" customWidth="1"/>
    <col min="3" max="3" width="12.85546875" style="1" bestFit="1" customWidth="1"/>
    <col min="4" max="6" width="11.42578125" style="1"/>
  </cols>
  <sheetData>
    <row r="1" spans="1:6" ht="94.5" customHeight="1" x14ac:dyDescent="0.25">
      <c r="A1" s="250" t="s">
        <v>45</v>
      </c>
      <c r="B1" s="250"/>
    </row>
    <row r="2" spans="1:6" s="4" customFormat="1" ht="27.75" customHeight="1" x14ac:dyDescent="0.25">
      <c r="A2" s="248" t="s">
        <v>8</v>
      </c>
      <c r="B2" s="248"/>
      <c r="C2" s="2"/>
      <c r="D2" s="2"/>
      <c r="E2" s="2"/>
      <c r="F2" s="2"/>
    </row>
    <row r="3" spans="1:6" s="4" customFormat="1" ht="16.5" customHeight="1" x14ac:dyDescent="0.25">
      <c r="A3" s="249" t="s">
        <v>46</v>
      </c>
      <c r="B3" s="249"/>
      <c r="C3" s="2"/>
      <c r="D3" s="2"/>
      <c r="E3" s="2"/>
      <c r="F3" s="2"/>
    </row>
    <row r="4" spans="1:6" s="5" customFormat="1" ht="34.5" customHeight="1" x14ac:dyDescent="0.2">
      <c r="A4" s="32">
        <f>Evaluacion!AE198</f>
        <v>2000</v>
      </c>
      <c r="B4" s="33">
        <f>Referentes!C23</f>
        <v>0</v>
      </c>
      <c r="C4" s="3"/>
      <c r="D4" s="3"/>
      <c r="E4" s="3"/>
      <c r="F4" s="3"/>
    </row>
    <row r="5" spans="1:6" s="5" customFormat="1" ht="34.5" customHeight="1" x14ac:dyDescent="0.2">
      <c r="A5" s="34" t="s">
        <v>47</v>
      </c>
      <c r="B5" s="31" t="s">
        <v>21</v>
      </c>
      <c r="C5" s="3"/>
      <c r="D5" s="3"/>
      <c r="E5" s="3"/>
      <c r="F5" s="3"/>
    </row>
    <row r="6" spans="1:6" s="5" customFormat="1" ht="19.5" customHeight="1" x14ac:dyDescent="0.2">
      <c r="A6" s="246" t="s">
        <v>48</v>
      </c>
      <c r="B6" s="247"/>
      <c r="C6" s="3"/>
      <c r="D6" s="3"/>
      <c r="E6" s="3"/>
      <c r="F6" s="3"/>
    </row>
    <row r="7" spans="1:6" ht="35.25" customHeight="1" x14ac:dyDescent="0.25">
      <c r="A7" s="245"/>
      <c r="B7" s="245"/>
    </row>
    <row r="8" spans="1:6" ht="15.75" customHeight="1" x14ac:dyDescent="0.25"/>
  </sheetData>
  <mergeCells count="5">
    <mergeCell ref="A7:B7"/>
    <mergeCell ref="A6:B6"/>
    <mergeCell ref="A2:B2"/>
    <mergeCell ref="A3:B3"/>
    <mergeCell ref="A1:B1"/>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zoomScale="70" zoomScaleNormal="70" workbookViewId="0">
      <pane ySplit="2" topLeftCell="A12" activePane="bottomLeft" state="frozen"/>
      <selection pane="bottomLeft" activeCell="A23" sqref="A23:B23"/>
    </sheetView>
  </sheetViews>
  <sheetFormatPr baseColWidth="10" defaultRowHeight="15.75" x14ac:dyDescent="0.25"/>
  <cols>
    <col min="1" max="1" width="4.7109375" style="12" customWidth="1"/>
    <col min="2" max="2" width="114.140625" style="12" customWidth="1"/>
    <col min="3" max="3" width="8.7109375" style="12" customWidth="1"/>
    <col min="4" max="11" width="11.42578125" style="21"/>
  </cols>
  <sheetData>
    <row r="1" spans="1:11" ht="77.25" customHeight="1" x14ac:dyDescent="0.25">
      <c r="A1" s="259" t="s">
        <v>23</v>
      </c>
      <c r="B1" s="260"/>
      <c r="C1" s="260"/>
    </row>
    <row r="2" spans="1:11" s="23" customFormat="1" ht="26.25" customHeight="1" x14ac:dyDescent="0.25">
      <c r="A2" s="27" t="s">
        <v>1</v>
      </c>
      <c r="B2" s="270" t="s">
        <v>22</v>
      </c>
      <c r="C2" s="271"/>
      <c r="D2" s="22"/>
      <c r="E2" s="22"/>
      <c r="F2" s="22"/>
      <c r="G2" s="22"/>
      <c r="H2" s="22"/>
      <c r="I2" s="22"/>
      <c r="J2" s="22"/>
      <c r="K2" s="22"/>
    </row>
    <row r="3" spans="1:11" ht="23.25" customHeight="1" x14ac:dyDescent="0.25">
      <c r="A3" s="272" t="s">
        <v>68</v>
      </c>
      <c r="B3" s="272"/>
      <c r="C3" s="8">
        <v>0</v>
      </c>
    </row>
    <row r="4" spans="1:11" ht="31.5" x14ac:dyDescent="0.25">
      <c r="A4" s="24">
        <v>1</v>
      </c>
      <c r="B4" s="36" t="s">
        <v>50</v>
      </c>
      <c r="C4" s="28"/>
    </row>
    <row r="5" spans="1:11" ht="31.5" x14ac:dyDescent="0.25">
      <c r="A5" s="24">
        <v>2</v>
      </c>
      <c r="B5" s="28" t="s">
        <v>51</v>
      </c>
      <c r="C5" s="28"/>
    </row>
    <row r="6" spans="1:11" ht="31.5" x14ac:dyDescent="0.25">
      <c r="A6" s="24">
        <v>3</v>
      </c>
      <c r="B6" s="28" t="s">
        <v>52</v>
      </c>
      <c r="C6" s="28"/>
    </row>
    <row r="7" spans="1:11" ht="31.5" x14ac:dyDescent="0.25">
      <c r="A7" s="24">
        <v>4</v>
      </c>
      <c r="B7" s="28" t="s">
        <v>53</v>
      </c>
      <c r="C7" s="28"/>
    </row>
    <row r="8" spans="1:11" x14ac:dyDescent="0.25">
      <c r="A8" s="24">
        <v>5</v>
      </c>
      <c r="B8" s="28" t="s">
        <v>54</v>
      </c>
      <c r="C8" s="28"/>
    </row>
    <row r="9" spans="1:11" ht="28.5" customHeight="1" x14ac:dyDescent="0.25">
      <c r="A9" s="24">
        <v>6</v>
      </c>
      <c r="B9" s="28" t="s">
        <v>55</v>
      </c>
      <c r="C9" s="28"/>
    </row>
    <row r="10" spans="1:11" x14ac:dyDescent="0.25">
      <c r="A10" s="24">
        <v>7</v>
      </c>
      <c r="B10" s="28" t="s">
        <v>56</v>
      </c>
      <c r="C10" s="28"/>
    </row>
    <row r="11" spans="1:11" x14ac:dyDescent="0.25">
      <c r="A11" s="24">
        <v>8</v>
      </c>
      <c r="B11" s="28" t="s">
        <v>57</v>
      </c>
      <c r="C11" s="28"/>
    </row>
    <row r="12" spans="1:11" ht="31.5" x14ac:dyDescent="0.25">
      <c r="A12" s="24">
        <v>9</v>
      </c>
      <c r="B12" s="28" t="s">
        <v>58</v>
      </c>
      <c r="C12" s="28"/>
    </row>
    <row r="13" spans="1:11" ht="31.5" x14ac:dyDescent="0.25">
      <c r="A13" s="24">
        <v>10</v>
      </c>
      <c r="B13" s="28" t="s">
        <v>59</v>
      </c>
      <c r="C13" s="28"/>
    </row>
    <row r="14" spans="1:11" ht="27" customHeight="1" x14ac:dyDescent="0.25">
      <c r="A14" s="272" t="s">
        <v>69</v>
      </c>
      <c r="B14" s="272"/>
      <c r="C14" s="46">
        <v>0</v>
      </c>
      <c r="D14" s="26"/>
    </row>
    <row r="15" spans="1:11" ht="31.5" x14ac:dyDescent="0.25">
      <c r="A15" s="24">
        <v>1</v>
      </c>
      <c r="B15" s="36" t="s">
        <v>60</v>
      </c>
      <c r="C15" s="28"/>
      <c r="D15" s="25"/>
    </row>
    <row r="16" spans="1:11" ht="31.5" x14ac:dyDescent="0.25">
      <c r="A16" s="24">
        <v>2</v>
      </c>
      <c r="B16" s="35" t="s">
        <v>61</v>
      </c>
      <c r="C16" s="28"/>
      <c r="D16" s="25"/>
    </row>
    <row r="17" spans="1:4" x14ac:dyDescent="0.25">
      <c r="A17" s="24">
        <v>3</v>
      </c>
      <c r="B17" s="37" t="s">
        <v>62</v>
      </c>
      <c r="C17" s="28"/>
      <c r="D17" s="25"/>
    </row>
    <row r="18" spans="1:4" x14ac:dyDescent="0.25">
      <c r="A18" s="24">
        <v>4</v>
      </c>
      <c r="B18" s="28" t="s">
        <v>67</v>
      </c>
      <c r="C18" s="28"/>
    </row>
    <row r="19" spans="1:4" x14ac:dyDescent="0.25">
      <c r="A19" s="24">
        <v>5</v>
      </c>
      <c r="B19" s="24" t="s">
        <v>63</v>
      </c>
      <c r="C19" s="28"/>
    </row>
    <row r="20" spans="1:4" x14ac:dyDescent="0.25">
      <c r="A20" s="24">
        <v>6</v>
      </c>
      <c r="B20" s="24" t="s">
        <v>64</v>
      </c>
      <c r="C20" s="28"/>
    </row>
    <row r="21" spans="1:4" x14ac:dyDescent="0.25">
      <c r="A21" s="24">
        <v>7</v>
      </c>
      <c r="B21" s="24" t="s">
        <v>65</v>
      </c>
      <c r="C21" s="28"/>
    </row>
    <row r="22" spans="1:4" x14ac:dyDescent="0.25">
      <c r="A22" s="24">
        <v>8</v>
      </c>
      <c r="B22" s="24" t="s">
        <v>66</v>
      </c>
      <c r="C22" s="28"/>
    </row>
    <row r="23" spans="1:4" ht="21.75" customHeight="1" x14ac:dyDescent="0.25">
      <c r="A23" s="269" t="s">
        <v>31</v>
      </c>
      <c r="B23" s="269"/>
      <c r="C23" s="47">
        <f>SUM(C3:C22)</f>
        <v>0</v>
      </c>
    </row>
    <row r="24" spans="1:4" x14ac:dyDescent="0.25">
      <c r="C24" s="30"/>
    </row>
  </sheetData>
  <mergeCells count="5">
    <mergeCell ref="A1:C1"/>
    <mergeCell ref="A23:B23"/>
    <mergeCell ref="B2:C2"/>
    <mergeCell ref="A14:B14"/>
    <mergeCell ref="A3:B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zoomScale="90" zoomScaleNormal="90" workbookViewId="0">
      <pane ySplit="2" topLeftCell="A3" activePane="bottomLeft" state="frozen"/>
      <selection pane="bottomLeft" activeCell="A3" sqref="A3:C3"/>
    </sheetView>
  </sheetViews>
  <sheetFormatPr baseColWidth="10" defaultRowHeight="15.75" x14ac:dyDescent="0.25"/>
  <cols>
    <col min="1" max="1" width="4.7109375" style="12" customWidth="1"/>
    <col min="2" max="2" width="114.140625" style="12" customWidth="1"/>
    <col min="3" max="3" width="8.7109375" style="12" customWidth="1"/>
    <col min="4" max="11" width="11.42578125" style="21"/>
  </cols>
  <sheetData>
    <row r="1" spans="1:11" ht="77.25" customHeight="1" x14ac:dyDescent="0.25">
      <c r="A1" s="259" t="s">
        <v>43</v>
      </c>
      <c r="B1" s="260"/>
      <c r="C1" s="260"/>
    </row>
    <row r="2" spans="1:11" s="23" customFormat="1" ht="30" customHeight="1" x14ac:dyDescent="0.25">
      <c r="A2" s="270" t="s">
        <v>44</v>
      </c>
      <c r="B2" s="273"/>
      <c r="C2" s="271"/>
      <c r="D2" s="22"/>
      <c r="E2" s="22"/>
      <c r="F2" s="22"/>
      <c r="G2" s="22"/>
      <c r="H2" s="22"/>
      <c r="I2" s="22"/>
      <c r="J2" s="22"/>
      <c r="K2" s="22"/>
    </row>
    <row r="3" spans="1:11" ht="258" customHeight="1" x14ac:dyDescent="0.25">
      <c r="A3" s="274"/>
      <c r="B3" s="275"/>
      <c r="C3" s="276"/>
    </row>
    <row r="4" spans="1:11" ht="30" customHeight="1" x14ac:dyDescent="0.25">
      <c r="A4" s="270" t="s">
        <v>49</v>
      </c>
      <c r="B4" s="273"/>
      <c r="C4" s="271"/>
    </row>
    <row r="5" spans="1:11" ht="258" customHeight="1" x14ac:dyDescent="0.25">
      <c r="A5" s="274"/>
      <c r="B5" s="275"/>
      <c r="C5" s="276"/>
      <c r="G5"/>
      <c r="H5"/>
      <c r="I5"/>
      <c r="J5"/>
      <c r="K5"/>
    </row>
    <row r="6" spans="1:11" x14ac:dyDescent="0.25">
      <c r="A6" s="21"/>
      <c r="B6" s="21"/>
      <c r="C6" s="21"/>
      <c r="G6"/>
      <c r="H6"/>
      <c r="I6"/>
      <c r="J6"/>
      <c r="K6"/>
    </row>
    <row r="7" spans="1:11" x14ac:dyDescent="0.25">
      <c r="A7" s="21"/>
      <c r="B7" s="21"/>
      <c r="C7" s="21"/>
      <c r="G7"/>
      <c r="H7"/>
      <c r="I7"/>
      <c r="J7"/>
      <c r="K7"/>
    </row>
    <row r="8" spans="1:11" x14ac:dyDescent="0.25">
      <c r="A8" s="21"/>
      <c r="B8" s="21"/>
      <c r="C8" s="21"/>
      <c r="G8"/>
      <c r="H8"/>
      <c r="I8"/>
      <c r="J8"/>
      <c r="K8"/>
    </row>
    <row r="9" spans="1:11" x14ac:dyDescent="0.25">
      <c r="A9" s="21"/>
      <c r="B9" s="21"/>
      <c r="C9" s="21"/>
      <c r="G9"/>
      <c r="H9"/>
      <c r="I9"/>
      <c r="J9"/>
      <c r="K9"/>
    </row>
    <row r="10" spans="1:11" x14ac:dyDescent="0.25">
      <c r="A10" s="21"/>
      <c r="B10" s="21"/>
      <c r="C10" s="21"/>
      <c r="G10"/>
      <c r="H10"/>
      <c r="I10"/>
      <c r="J10"/>
      <c r="K10"/>
    </row>
    <row r="11" spans="1:11" x14ac:dyDescent="0.25">
      <c r="C11" s="30"/>
    </row>
  </sheetData>
  <mergeCells count="5">
    <mergeCell ref="A1:C1"/>
    <mergeCell ref="A2:C2"/>
    <mergeCell ref="A3:C3"/>
    <mergeCell ref="A4:C4"/>
    <mergeCell ref="A5:C5"/>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Instrucciones</vt:lpstr>
      <vt:lpstr>Marco Legal y Normativo</vt:lpstr>
      <vt:lpstr>Solicitud de Adhesión</vt:lpstr>
      <vt:lpstr>Tabla de puntuación</vt:lpstr>
      <vt:lpstr>Evaluacion</vt:lpstr>
      <vt:lpstr>Calificacion</vt:lpstr>
      <vt:lpstr>Referentes</vt:lpstr>
      <vt:lpstr>Comentarios</vt:lpstr>
      <vt:lpstr>Calificacion!Área_de_impresión</vt:lpstr>
      <vt:lpstr>Comentarios!Área_de_impresión</vt:lpstr>
      <vt:lpstr>Evaluacion!Área_de_impresión</vt:lpstr>
      <vt:lpstr>Instrucciones!Área_de_impresión</vt:lpstr>
      <vt:lpstr>'Marco Legal y Normativo'!Área_de_impresión</vt:lpstr>
      <vt:lpstr>Referentes!Área_de_impresión</vt:lpstr>
      <vt:lpstr>'Solicitud de Adhesión'!Área_de_impresión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Guillermo Becerra García</dc:creator>
  <cp:lastModifiedBy>María Magdalena Rabanal Romero</cp:lastModifiedBy>
  <cp:lastPrinted>2014-11-05T17:48:31Z</cp:lastPrinted>
  <dcterms:created xsi:type="dcterms:W3CDTF">2014-10-13T14:49:42Z</dcterms:created>
  <dcterms:modified xsi:type="dcterms:W3CDTF">2016-10-10T18:45:16Z</dcterms:modified>
</cp:coreProperties>
</file>